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590"/>
  </bookViews>
  <sheets>
    <sheet name="IDA" sheetId="1" r:id="rId1"/>
    <sheet name="Vuelta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K30" i="2"/>
  <c r="O5" i="1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4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5"/>
  <c r="N4"/>
  <c r="L5"/>
  <c r="L4"/>
  <c r="K13" i="2"/>
  <c r="K14"/>
  <c r="K15"/>
  <c r="K16"/>
  <c r="K17"/>
  <c r="K18"/>
  <c r="K19"/>
  <c r="K20"/>
  <c r="K21"/>
  <c r="K22"/>
  <c r="K23"/>
  <c r="K24"/>
  <c r="K25"/>
  <c r="K26"/>
  <c r="K27"/>
  <c r="K28"/>
  <c r="K29"/>
  <c r="K31"/>
  <c r="K32"/>
  <c r="K33"/>
  <c r="K34"/>
  <c r="K35"/>
  <c r="K36"/>
  <c r="K37"/>
  <c r="K38"/>
  <c r="K39"/>
  <c r="K40"/>
  <c r="K41"/>
  <c r="K42"/>
  <c r="K43"/>
  <c r="K44"/>
  <c r="K45"/>
  <c r="K46"/>
  <c r="K12"/>
  <c r="K6"/>
  <c r="K7"/>
  <c r="K8"/>
  <c r="K9"/>
  <c r="K10"/>
  <c r="K11"/>
  <c r="K5"/>
  <c r="K4"/>
  <c r="J40"/>
  <c r="G40"/>
  <c r="F40"/>
  <c r="E40"/>
  <c r="G46"/>
  <c r="F46"/>
  <c r="E46"/>
  <c r="K14" i="1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12"/>
  <c r="K13"/>
  <c r="K10"/>
  <c r="K11"/>
  <c r="K6"/>
  <c r="K7"/>
  <c r="K8"/>
  <c r="K9"/>
  <c r="K5"/>
  <c r="K4"/>
  <c r="J6" i="2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1"/>
  <c r="J42"/>
  <c r="J43"/>
  <c r="J44"/>
  <c r="J45"/>
  <c r="J46"/>
  <c r="J5"/>
  <c r="J4"/>
  <c r="J52" i="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"/>
  <c r="J4"/>
  <c r="F45" i="2"/>
  <c r="G45" s="1"/>
  <c r="E45"/>
  <c r="G44"/>
  <c r="F44"/>
  <c r="E44"/>
  <c r="F43"/>
  <c r="G43" s="1"/>
  <c r="E43"/>
  <c r="F42"/>
  <c r="G42" s="1"/>
  <c r="E42"/>
  <c r="F41"/>
  <c r="G41" s="1"/>
  <c r="E41"/>
  <c r="F39"/>
  <c r="G39" s="1"/>
  <c r="E39"/>
  <c r="F38"/>
  <c r="G38" s="1"/>
  <c r="E38"/>
  <c r="G37"/>
  <c r="F37"/>
  <c r="E37"/>
  <c r="F36"/>
  <c r="G36" s="1"/>
  <c r="E36"/>
  <c r="F35"/>
  <c r="G35" s="1"/>
  <c r="E35"/>
  <c r="F34"/>
  <c r="G34" s="1"/>
  <c r="E34"/>
  <c r="F33"/>
  <c r="G33" s="1"/>
  <c r="E33"/>
  <c r="F32"/>
  <c r="G32" s="1"/>
  <c r="E32"/>
  <c r="F31"/>
  <c r="G31" s="1"/>
  <c r="E31"/>
  <c r="F30"/>
  <c r="G30" s="1"/>
  <c r="E30"/>
  <c r="F29"/>
  <c r="G29" s="1"/>
  <c r="E29"/>
  <c r="F28"/>
  <c r="G28" s="1"/>
  <c r="E28"/>
  <c r="F27"/>
  <c r="G27" s="1"/>
  <c r="E27"/>
  <c r="F26"/>
  <c r="G26" s="1"/>
  <c r="E26"/>
  <c r="G25"/>
  <c r="F25"/>
  <c r="E25"/>
  <c r="F24"/>
  <c r="G24" s="1"/>
  <c r="E24"/>
  <c r="F23"/>
  <c r="G23" s="1"/>
  <c r="E23"/>
  <c r="F22"/>
  <c r="G22" s="1"/>
  <c r="E22"/>
  <c r="G21"/>
  <c r="F21"/>
  <c r="E21"/>
  <c r="F20"/>
  <c r="G20" s="1"/>
  <c r="E20"/>
  <c r="G19"/>
  <c r="F19"/>
  <c r="E19"/>
  <c r="F18"/>
  <c r="G18" s="1"/>
  <c r="E18"/>
  <c r="F17"/>
  <c r="G17" s="1"/>
  <c r="E17"/>
  <c r="F16"/>
  <c r="G16" s="1"/>
  <c r="E16"/>
  <c r="F15"/>
  <c r="G15" s="1"/>
  <c r="E15"/>
  <c r="F14"/>
  <c r="G14" s="1"/>
  <c r="E14"/>
  <c r="G13"/>
  <c r="F13"/>
  <c r="E13"/>
  <c r="F12"/>
  <c r="G12" s="1"/>
  <c r="E12"/>
  <c r="F11"/>
  <c r="G11" s="1"/>
  <c r="E11"/>
  <c r="F10"/>
  <c r="G10" s="1"/>
  <c r="E10"/>
  <c r="G9"/>
  <c r="F9"/>
  <c r="E9"/>
  <c r="F8"/>
  <c r="G8" s="1"/>
  <c r="E8"/>
  <c r="F7"/>
  <c r="G7" s="1"/>
  <c r="E7"/>
  <c r="F6"/>
  <c r="G6" s="1"/>
  <c r="E6"/>
  <c r="F5"/>
  <c r="G5" s="1"/>
  <c r="E5"/>
  <c r="F4"/>
  <c r="G4" s="1"/>
  <c r="E4"/>
  <c r="G12" i="1"/>
  <c r="G15"/>
  <c r="G16"/>
  <c r="G19"/>
  <c r="G20"/>
  <c r="G23"/>
  <c r="G24"/>
  <c r="G27"/>
  <c r="G28"/>
  <c r="G31"/>
  <c r="G32"/>
  <c r="G35"/>
  <c r="G36"/>
  <c r="G39"/>
  <c r="G40"/>
  <c r="G43"/>
  <c r="G44"/>
  <c r="F12"/>
  <c r="F13"/>
  <c r="G13" s="1"/>
  <c r="F14"/>
  <c r="G14" s="1"/>
  <c r="F15"/>
  <c r="F16"/>
  <c r="F17"/>
  <c r="G17" s="1"/>
  <c r="F18"/>
  <c r="G18" s="1"/>
  <c r="F19"/>
  <c r="F20"/>
  <c r="F21"/>
  <c r="G21" s="1"/>
  <c r="F22"/>
  <c r="G22" s="1"/>
  <c r="F23"/>
  <c r="F24"/>
  <c r="F25"/>
  <c r="G25" s="1"/>
  <c r="F26"/>
  <c r="G26" s="1"/>
  <c r="F27"/>
  <c r="F28"/>
  <c r="F29"/>
  <c r="G29" s="1"/>
  <c r="F30"/>
  <c r="G30" s="1"/>
  <c r="F31"/>
  <c r="F32"/>
  <c r="F33"/>
  <c r="G33" s="1"/>
  <c r="F34"/>
  <c r="G34" s="1"/>
  <c r="F35"/>
  <c r="F36"/>
  <c r="F37"/>
  <c r="G37" s="1"/>
  <c r="F38"/>
  <c r="G38" s="1"/>
  <c r="F39"/>
  <c r="F40"/>
  <c r="F41"/>
  <c r="G41" s="1"/>
  <c r="F42"/>
  <c r="G42" s="1"/>
  <c r="F43"/>
  <c r="F44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12"/>
  <c r="F5"/>
  <c r="G5" s="1"/>
  <c r="F6"/>
  <c r="G6" s="1"/>
  <c r="F7"/>
  <c r="G7" s="1"/>
  <c r="F8"/>
  <c r="G8" s="1"/>
  <c r="F9"/>
  <c r="G9" s="1"/>
  <c r="F10"/>
  <c r="G10" s="1"/>
  <c r="F11"/>
  <c r="G11" s="1"/>
  <c r="F4"/>
  <c r="G4" s="1"/>
  <c r="E5"/>
  <c r="E6"/>
  <c r="E7"/>
  <c r="E8"/>
  <c r="E9"/>
  <c r="E10"/>
  <c r="E11"/>
  <c r="E4"/>
</calcChain>
</file>

<file path=xl/comments1.xml><?xml version="1.0" encoding="utf-8"?>
<comments xmlns="http://schemas.openxmlformats.org/spreadsheetml/2006/main">
  <authors>
    <author>ruben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ruben:</t>
        </r>
        <r>
          <rPr>
            <sz val="9"/>
            <color indexed="81"/>
            <rFont val="Tahoma"/>
            <family val="2"/>
          </rPr>
          <t xml:space="preserve">
El aero toma desempeño y va rapidamente a 365 rpm (hay filmación de medidas)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ruben:</t>
        </r>
        <r>
          <rPr>
            <sz val="9"/>
            <color indexed="81"/>
            <rFont val="Tahoma"/>
            <family val="2"/>
          </rPr>
          <t xml:space="preserve">
zona de resonancia, por lo tanto se pasa rapidamente a velocidades mayores, hay filmación de medidas</t>
        </r>
      </text>
    </comment>
    <comment ref="A39" authorId="0">
      <text>
        <r>
          <rPr>
            <b/>
            <sz val="9"/>
            <color indexed="81"/>
            <rFont val="Tahoma"/>
            <family val="2"/>
          </rPr>
          <t>ruben:</t>
        </r>
        <r>
          <rPr>
            <sz val="9"/>
            <color indexed="81"/>
            <rFont val="Tahoma"/>
            <family val="2"/>
          </rPr>
          <t xml:space="preserve">
Entre 690 rpm y 700 rpm se produce la apertura del pitch </t>
        </r>
      </text>
    </comment>
  </commentList>
</comments>
</file>

<file path=xl/comments2.xml><?xml version="1.0" encoding="utf-8"?>
<comments xmlns="http://schemas.openxmlformats.org/spreadsheetml/2006/main">
  <authors>
    <author>ruben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ruben:</t>
        </r>
        <r>
          <rPr>
            <sz val="9"/>
            <color indexed="81"/>
            <rFont val="Tahoma"/>
            <family val="2"/>
          </rPr>
          <t xml:space="preserve">
El aero toma desempeño y va rapidamente a 365 rpm (hay filmación de medidas)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ruben:</t>
        </r>
        <r>
          <rPr>
            <sz val="9"/>
            <color indexed="81"/>
            <rFont val="Tahoma"/>
            <family val="2"/>
          </rPr>
          <t xml:space="preserve">
zona de resonancia, por lo tanto se pasa rapidamente a velocidades mayores, hay filmación de medidas</t>
        </r>
      </text>
    </comment>
    <comment ref="A39" authorId="0">
      <text>
        <r>
          <rPr>
            <b/>
            <sz val="9"/>
            <color indexed="81"/>
            <rFont val="Tahoma"/>
            <family val="2"/>
          </rPr>
          <t>ruben:</t>
        </r>
        <r>
          <rPr>
            <sz val="9"/>
            <color indexed="81"/>
            <rFont val="Tahoma"/>
            <family val="2"/>
          </rPr>
          <t xml:space="preserve">
Entre 690 rpm y 700 rpm se produce la apertura del pitch </t>
        </r>
      </text>
    </comment>
  </commentList>
</comments>
</file>

<file path=xl/sharedStrings.xml><?xml version="1.0" encoding="utf-8"?>
<sst xmlns="http://schemas.openxmlformats.org/spreadsheetml/2006/main" count="48" uniqueCount="32">
  <si>
    <r>
      <t>Ro (</t>
    </r>
    <r>
      <rPr>
        <sz val="11"/>
        <color theme="1"/>
        <rFont val="Calibri"/>
        <family val="2"/>
      </rPr>
      <t>Ω</t>
    </r>
    <r>
      <rPr>
        <sz val="11"/>
        <color theme="1"/>
        <rFont val="Calibri"/>
        <family val="2"/>
        <scheme val="minor"/>
      </rPr>
      <t>)</t>
    </r>
  </si>
  <si>
    <t>Shunt cte</t>
  </si>
  <si>
    <t>Pares polos</t>
  </si>
  <si>
    <t>Vo (V)</t>
  </si>
  <si>
    <t>Br (imán Bo Ne)</t>
  </si>
  <si>
    <t>V(L-L)rms/rpm</t>
  </si>
  <si>
    <t>rpm de rotor (osciloscopio)</t>
  </si>
  <si>
    <t xml:space="preserve">V(L-L)rms  Osc. </t>
  </si>
  <si>
    <t xml:space="preserve">V (viento)[mm] </t>
  </si>
  <si>
    <t>Fi (flujo) [V.s]</t>
  </si>
  <si>
    <t>Bm [Wb]</t>
  </si>
  <si>
    <t>Sh  [m2]</t>
  </si>
  <si>
    <t>Medidas en "IDA"</t>
  </si>
  <si>
    <t>variador Tunel [rpm]</t>
  </si>
  <si>
    <t>Voltaje sensor "Pitch"</t>
  </si>
  <si>
    <t>Po [W]</t>
  </si>
  <si>
    <t>Io [A]</t>
  </si>
  <si>
    <t>Te [Nm]</t>
  </si>
  <si>
    <t>Vo/V(F-F) Promedio</t>
  </si>
  <si>
    <t xml:space="preserve">K (sensor) 0.0426 [V / °] </t>
  </si>
  <si>
    <t xml:space="preserve">Velocidad de viento [m/s] </t>
  </si>
  <si>
    <t xml:space="preserve">Velocidad de Viento [mm] </t>
  </si>
  <si>
    <t>Vo [V]</t>
  </si>
  <si>
    <t>V(L-L)rms  Osc. [V]</t>
  </si>
  <si>
    <t>Voltaje sensor [V] "Pitch"</t>
  </si>
  <si>
    <t>Angulos de paso de pala</t>
  </si>
  <si>
    <t xml:space="preserve">Rend. electr </t>
  </si>
  <si>
    <t>Rend. Mecánico</t>
  </si>
  <si>
    <t>Ángulos de paso de pala</t>
  </si>
  <si>
    <t>V [m/s] QBLADE</t>
  </si>
  <si>
    <t>P [W] QBLADE</t>
  </si>
  <si>
    <t xml:space="preserve">K (sensor) 0.0426 [V / ° ] 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</si>
</sst>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1" xfId="0" applyFill="1" applyBorder="1"/>
    <xf numFmtId="0" fontId="0" fillId="3" borderId="2" xfId="0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3" fillId="11" borderId="0" xfId="0" applyFont="1" applyFill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5" borderId="6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2" fontId="0" fillId="6" borderId="5" xfId="0" applyNumberFormat="1" applyFill="1" applyBorder="1" applyAlignment="1">
      <alignment horizontal="center" vertical="center"/>
    </xf>
    <xf numFmtId="2" fontId="0" fillId="7" borderId="5" xfId="0" applyNumberForma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2" fontId="0" fillId="9" borderId="5" xfId="0" applyNumberForma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3" fillId="12" borderId="0" xfId="0" applyFont="1" applyFill="1"/>
    <xf numFmtId="1" fontId="0" fillId="5" borderId="5" xfId="0" applyNumberForma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5" xfId="0" applyBorder="1"/>
    <xf numFmtId="2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9" borderId="5" xfId="0" applyFill="1" applyBorder="1"/>
    <xf numFmtId="0" fontId="0" fillId="5" borderId="6" xfId="0" applyFill="1" applyBorder="1" applyAlignment="1">
      <alignment horizontal="center" vertical="center" wrapText="1" shrinkToFit="1"/>
    </xf>
    <xf numFmtId="0" fontId="0" fillId="1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9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11" fontId="0" fillId="0" borderId="0" xfId="0" applyNumberFormat="1"/>
    <xf numFmtId="2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autoTitleDeleted val="1"/>
    <c:plotArea>
      <c:layout/>
      <c:scatterChart>
        <c:scatterStyle val="smoothMarker"/>
        <c:ser>
          <c:idx val="0"/>
          <c:order val="0"/>
          <c:tx>
            <c:v>Po / rpm</c:v>
          </c:tx>
          <c:trendline>
            <c:trendlineType val="poly"/>
            <c:order val="2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IDA!$A$4:$A$39</c:f>
              <c:numCache>
                <c:formatCode>General</c:formatCode>
                <c:ptCount val="36"/>
                <c:pt idx="0">
                  <c:v>140</c:v>
                </c:pt>
                <c:pt idx="1">
                  <c:v>160</c:v>
                </c:pt>
                <c:pt idx="2">
                  <c:v>185</c:v>
                </c:pt>
                <c:pt idx="3">
                  <c:v>220</c:v>
                </c:pt>
                <c:pt idx="4">
                  <c:v>250</c:v>
                </c:pt>
                <c:pt idx="5">
                  <c:v>280</c:v>
                </c:pt>
                <c:pt idx="6">
                  <c:v>310</c:v>
                </c:pt>
                <c:pt idx="7">
                  <c:v>340</c:v>
                </c:pt>
                <c:pt idx="8" formatCode="0">
                  <c:v>365</c:v>
                </c:pt>
                <c:pt idx="9" formatCode="0">
                  <c:v>367</c:v>
                </c:pt>
                <c:pt idx="10" formatCode="0">
                  <c:v>380</c:v>
                </c:pt>
                <c:pt idx="11" formatCode="0">
                  <c:v>400</c:v>
                </c:pt>
                <c:pt idx="12" formatCode="0">
                  <c:v>410</c:v>
                </c:pt>
                <c:pt idx="13" formatCode="0">
                  <c:v>420</c:v>
                </c:pt>
                <c:pt idx="14" formatCode="0">
                  <c:v>427</c:v>
                </c:pt>
                <c:pt idx="15" formatCode="0">
                  <c:v>431</c:v>
                </c:pt>
                <c:pt idx="16" formatCode="0">
                  <c:v>440</c:v>
                </c:pt>
                <c:pt idx="17" formatCode="0">
                  <c:v>460</c:v>
                </c:pt>
                <c:pt idx="18" formatCode="0">
                  <c:v>540</c:v>
                </c:pt>
                <c:pt idx="19" formatCode="0">
                  <c:v>545</c:v>
                </c:pt>
                <c:pt idx="20" formatCode="0">
                  <c:v>550</c:v>
                </c:pt>
                <c:pt idx="21" formatCode="0">
                  <c:v>565</c:v>
                </c:pt>
                <c:pt idx="22" formatCode="0">
                  <c:v>574</c:v>
                </c:pt>
                <c:pt idx="23" formatCode="0">
                  <c:v>580</c:v>
                </c:pt>
                <c:pt idx="24" formatCode="0">
                  <c:v>591</c:v>
                </c:pt>
                <c:pt idx="25" formatCode="0">
                  <c:v>600</c:v>
                </c:pt>
                <c:pt idx="26" formatCode="0">
                  <c:v>610</c:v>
                </c:pt>
                <c:pt idx="27" formatCode="0">
                  <c:v>620</c:v>
                </c:pt>
                <c:pt idx="28" formatCode="0">
                  <c:v>625</c:v>
                </c:pt>
                <c:pt idx="29" formatCode="0">
                  <c:v>640</c:v>
                </c:pt>
                <c:pt idx="30" formatCode="0">
                  <c:v>650</c:v>
                </c:pt>
                <c:pt idx="31" formatCode="0">
                  <c:v>660</c:v>
                </c:pt>
                <c:pt idx="32" formatCode="0">
                  <c:v>667</c:v>
                </c:pt>
                <c:pt idx="33" formatCode="0">
                  <c:v>680</c:v>
                </c:pt>
                <c:pt idx="34" formatCode="0">
                  <c:v>690</c:v>
                </c:pt>
                <c:pt idx="35" formatCode="0">
                  <c:v>700</c:v>
                </c:pt>
              </c:numCache>
            </c:numRef>
          </c:xVal>
          <c:yVal>
            <c:numRef>
              <c:f>IDA!$E$4:$E$39</c:f>
              <c:numCache>
                <c:formatCode>0.00</c:formatCode>
                <c:ptCount val="36"/>
                <c:pt idx="0">
                  <c:v>4.8400000000000007</c:v>
                </c:pt>
                <c:pt idx="1">
                  <c:v>6.5024999999999995</c:v>
                </c:pt>
                <c:pt idx="2">
                  <c:v>10.5625</c:v>
                </c:pt>
                <c:pt idx="3">
                  <c:v>14.822500000000002</c:v>
                </c:pt>
                <c:pt idx="4">
                  <c:v>18.489999999999998</c:v>
                </c:pt>
                <c:pt idx="5">
                  <c:v>25.502499999999998</c:v>
                </c:pt>
                <c:pt idx="6">
                  <c:v>30.802499999999998</c:v>
                </c:pt>
                <c:pt idx="7">
                  <c:v>38.440000000000005</c:v>
                </c:pt>
                <c:pt idx="8">
                  <c:v>44.622399999999999</c:v>
                </c:pt>
                <c:pt idx="9">
                  <c:v>52.5625</c:v>
                </c:pt>
                <c:pt idx="10">
                  <c:v>54.096025000000004</c:v>
                </c:pt>
                <c:pt idx="11">
                  <c:v>57.76</c:v>
                </c:pt>
                <c:pt idx="12">
                  <c:v>60.839999999999996</c:v>
                </c:pt>
                <c:pt idx="13">
                  <c:v>64</c:v>
                </c:pt>
                <c:pt idx="14">
                  <c:v>66.422499999999999</c:v>
                </c:pt>
                <c:pt idx="15">
                  <c:v>68.0625</c:v>
                </c:pt>
                <c:pt idx="16">
                  <c:v>72.25</c:v>
                </c:pt>
                <c:pt idx="17">
                  <c:v>75.689999999999984</c:v>
                </c:pt>
                <c:pt idx="18">
                  <c:v>101.30422499999999</c:v>
                </c:pt>
                <c:pt idx="19">
                  <c:v>104.03999999999999</c:v>
                </c:pt>
                <c:pt idx="20">
                  <c:v>109.83040000000001</c:v>
                </c:pt>
                <c:pt idx="21">
                  <c:v>114.27609999999999</c:v>
                </c:pt>
                <c:pt idx="22">
                  <c:v>120.56040000000002</c:v>
                </c:pt>
                <c:pt idx="23">
                  <c:v>123.65439999999998</c:v>
                </c:pt>
                <c:pt idx="24">
                  <c:v>126.22522499999998</c:v>
                </c:pt>
                <c:pt idx="25">
                  <c:v>130.98802499999999</c:v>
                </c:pt>
                <c:pt idx="26">
                  <c:v>136.18889999999999</c:v>
                </c:pt>
                <c:pt idx="27">
                  <c:v>139.94890000000001</c:v>
                </c:pt>
                <c:pt idx="28">
                  <c:v>144</c:v>
                </c:pt>
                <c:pt idx="29">
                  <c:v>151.04409999999999</c:v>
                </c:pt>
                <c:pt idx="30">
                  <c:v>155.00249999999997</c:v>
                </c:pt>
                <c:pt idx="31">
                  <c:v>159.89602499999998</c:v>
                </c:pt>
                <c:pt idx="32">
                  <c:v>161.29</c:v>
                </c:pt>
                <c:pt idx="33">
                  <c:v>165.1225</c:v>
                </c:pt>
                <c:pt idx="34">
                  <c:v>171.60999999999999</c:v>
                </c:pt>
                <c:pt idx="35">
                  <c:v>174.23999999999998</c:v>
                </c:pt>
              </c:numCache>
            </c:numRef>
          </c:yVal>
          <c:smooth val="1"/>
        </c:ser>
        <c:axId val="85121280"/>
        <c:axId val="87822720"/>
      </c:scatterChart>
      <c:valAx>
        <c:axId val="85121280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rpm</a:t>
                </a:r>
              </a:p>
            </c:rich>
          </c:tx>
          <c:layout/>
        </c:title>
        <c:numFmt formatCode="General" sourceLinked="1"/>
        <c:tickLblPos val="nextTo"/>
        <c:crossAx val="87822720"/>
        <c:crosses val="autoZero"/>
        <c:crossBetween val="midCat"/>
      </c:valAx>
      <c:valAx>
        <c:axId val="87822720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Potencia Salida</a:t>
                </a:r>
              </a:p>
            </c:rich>
          </c:tx>
          <c:layout/>
        </c:title>
        <c:numFmt formatCode="0.00" sourceLinked="1"/>
        <c:tickLblPos val="nextTo"/>
        <c:crossAx val="85121280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autoTitleDeleted val="1"/>
    <c:plotArea>
      <c:layout/>
      <c:scatterChart>
        <c:scatterStyle val="smoothMarker"/>
        <c:ser>
          <c:idx val="0"/>
          <c:order val="0"/>
          <c:tx>
            <c:v>Vo / rpm</c:v>
          </c:tx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IDA!$A$4:$A$39</c:f>
              <c:numCache>
                <c:formatCode>General</c:formatCode>
                <c:ptCount val="36"/>
                <c:pt idx="0">
                  <c:v>140</c:v>
                </c:pt>
                <c:pt idx="1">
                  <c:v>160</c:v>
                </c:pt>
                <c:pt idx="2">
                  <c:v>185</c:v>
                </c:pt>
                <c:pt idx="3">
                  <c:v>220</c:v>
                </c:pt>
                <c:pt idx="4">
                  <c:v>250</c:v>
                </c:pt>
                <c:pt idx="5">
                  <c:v>280</c:v>
                </c:pt>
                <c:pt idx="6">
                  <c:v>310</c:v>
                </c:pt>
                <c:pt idx="7">
                  <c:v>340</c:v>
                </c:pt>
                <c:pt idx="8" formatCode="0">
                  <c:v>365</c:v>
                </c:pt>
                <c:pt idx="9" formatCode="0">
                  <c:v>367</c:v>
                </c:pt>
                <c:pt idx="10" formatCode="0">
                  <c:v>380</c:v>
                </c:pt>
                <c:pt idx="11" formatCode="0">
                  <c:v>400</c:v>
                </c:pt>
                <c:pt idx="12" formatCode="0">
                  <c:v>410</c:v>
                </c:pt>
                <c:pt idx="13" formatCode="0">
                  <c:v>420</c:v>
                </c:pt>
                <c:pt idx="14" formatCode="0">
                  <c:v>427</c:v>
                </c:pt>
                <c:pt idx="15" formatCode="0">
                  <c:v>431</c:v>
                </c:pt>
                <c:pt idx="16" formatCode="0">
                  <c:v>440</c:v>
                </c:pt>
                <c:pt idx="17" formatCode="0">
                  <c:v>460</c:v>
                </c:pt>
                <c:pt idx="18" formatCode="0">
                  <c:v>540</c:v>
                </c:pt>
                <c:pt idx="19" formatCode="0">
                  <c:v>545</c:v>
                </c:pt>
                <c:pt idx="20" formatCode="0">
                  <c:v>550</c:v>
                </c:pt>
                <c:pt idx="21" formatCode="0">
                  <c:v>565</c:v>
                </c:pt>
                <c:pt idx="22" formatCode="0">
                  <c:v>574</c:v>
                </c:pt>
                <c:pt idx="23" formatCode="0">
                  <c:v>580</c:v>
                </c:pt>
                <c:pt idx="24" formatCode="0">
                  <c:v>591</c:v>
                </c:pt>
                <c:pt idx="25" formatCode="0">
                  <c:v>600</c:v>
                </c:pt>
                <c:pt idx="26" formatCode="0">
                  <c:v>610</c:v>
                </c:pt>
                <c:pt idx="27" formatCode="0">
                  <c:v>620</c:v>
                </c:pt>
                <c:pt idx="28" formatCode="0">
                  <c:v>625</c:v>
                </c:pt>
                <c:pt idx="29" formatCode="0">
                  <c:v>640</c:v>
                </c:pt>
                <c:pt idx="30" formatCode="0">
                  <c:v>650</c:v>
                </c:pt>
                <c:pt idx="31" formatCode="0">
                  <c:v>660</c:v>
                </c:pt>
                <c:pt idx="32" formatCode="0">
                  <c:v>667</c:v>
                </c:pt>
                <c:pt idx="33" formatCode="0">
                  <c:v>680</c:v>
                </c:pt>
                <c:pt idx="34" formatCode="0">
                  <c:v>690</c:v>
                </c:pt>
                <c:pt idx="35" formatCode="0">
                  <c:v>700</c:v>
                </c:pt>
              </c:numCache>
            </c:numRef>
          </c:xVal>
          <c:yVal>
            <c:numRef>
              <c:f>IDA!$C$4:$C$39</c:f>
              <c:numCache>
                <c:formatCode>General</c:formatCode>
                <c:ptCount val="36"/>
                <c:pt idx="0">
                  <c:v>4.4000000000000004</c:v>
                </c:pt>
                <c:pt idx="1">
                  <c:v>5.0999999999999996</c:v>
                </c:pt>
                <c:pt idx="2">
                  <c:v>6.5</c:v>
                </c:pt>
                <c:pt idx="3">
                  <c:v>7.7</c:v>
                </c:pt>
                <c:pt idx="4" formatCode="0.00">
                  <c:v>8.6</c:v>
                </c:pt>
                <c:pt idx="5" formatCode="0.00">
                  <c:v>10.1</c:v>
                </c:pt>
                <c:pt idx="6" formatCode="0.00">
                  <c:v>11.1</c:v>
                </c:pt>
                <c:pt idx="7" formatCode="0.00">
                  <c:v>12.4</c:v>
                </c:pt>
                <c:pt idx="8" formatCode="0.00">
                  <c:v>13.36</c:v>
                </c:pt>
                <c:pt idx="9" formatCode="0.00">
                  <c:v>14.5</c:v>
                </c:pt>
                <c:pt idx="10" formatCode="0.00">
                  <c:v>14.71</c:v>
                </c:pt>
                <c:pt idx="11" formatCode="0.00">
                  <c:v>15.2</c:v>
                </c:pt>
                <c:pt idx="12" formatCode="0.00">
                  <c:v>15.6</c:v>
                </c:pt>
                <c:pt idx="13" formatCode="0.00">
                  <c:v>16</c:v>
                </c:pt>
                <c:pt idx="14" formatCode="0.00">
                  <c:v>16.3</c:v>
                </c:pt>
                <c:pt idx="15" formatCode="0.00">
                  <c:v>16.5</c:v>
                </c:pt>
                <c:pt idx="16" formatCode="0.00">
                  <c:v>17</c:v>
                </c:pt>
                <c:pt idx="17" formatCode="0.00">
                  <c:v>17.399999999999999</c:v>
                </c:pt>
                <c:pt idx="18" formatCode="0.00">
                  <c:v>20.13</c:v>
                </c:pt>
                <c:pt idx="19" formatCode="0.00">
                  <c:v>20.399999999999999</c:v>
                </c:pt>
                <c:pt idx="20" formatCode="0.00">
                  <c:v>20.96</c:v>
                </c:pt>
                <c:pt idx="21" formatCode="0.00">
                  <c:v>21.38</c:v>
                </c:pt>
                <c:pt idx="22" formatCode="0.00">
                  <c:v>21.96</c:v>
                </c:pt>
                <c:pt idx="23" formatCode="0.00">
                  <c:v>22.24</c:v>
                </c:pt>
                <c:pt idx="24" formatCode="0.00">
                  <c:v>22.47</c:v>
                </c:pt>
                <c:pt idx="25" formatCode="0.00">
                  <c:v>22.89</c:v>
                </c:pt>
                <c:pt idx="26" formatCode="0.00">
                  <c:v>23.34</c:v>
                </c:pt>
                <c:pt idx="27" formatCode="0.00">
                  <c:v>23.66</c:v>
                </c:pt>
                <c:pt idx="28" formatCode="0.00">
                  <c:v>24</c:v>
                </c:pt>
                <c:pt idx="29" formatCode="0.00">
                  <c:v>24.58</c:v>
                </c:pt>
                <c:pt idx="30" formatCode="0.00">
                  <c:v>24.9</c:v>
                </c:pt>
                <c:pt idx="31" formatCode="0.00">
                  <c:v>25.29</c:v>
                </c:pt>
                <c:pt idx="32" formatCode="0.00">
                  <c:v>25.4</c:v>
                </c:pt>
                <c:pt idx="33" formatCode="0.00">
                  <c:v>25.7</c:v>
                </c:pt>
                <c:pt idx="34" formatCode="0.00">
                  <c:v>26.2</c:v>
                </c:pt>
                <c:pt idx="35" formatCode="0.00">
                  <c:v>26.4</c:v>
                </c:pt>
              </c:numCache>
            </c:numRef>
          </c:yVal>
          <c:smooth val="1"/>
        </c:ser>
        <c:axId val="87855488"/>
        <c:axId val="87857408"/>
      </c:scatterChart>
      <c:valAx>
        <c:axId val="87855488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rpm</a:t>
                </a:r>
              </a:p>
            </c:rich>
          </c:tx>
          <c:layout/>
        </c:title>
        <c:numFmt formatCode="General" sourceLinked="1"/>
        <c:tickLblPos val="nextTo"/>
        <c:crossAx val="87857408"/>
        <c:crosses val="autoZero"/>
        <c:crossBetween val="midCat"/>
      </c:valAx>
      <c:valAx>
        <c:axId val="87857408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 (V)</a:t>
                </a:r>
              </a:p>
            </c:rich>
          </c:tx>
          <c:layout/>
        </c:title>
        <c:numFmt formatCode="General" sourceLinked="1"/>
        <c:tickLblPos val="nextTo"/>
        <c:crossAx val="87855488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autoTitleDeleted val="1"/>
    <c:plotArea>
      <c:layout>
        <c:manualLayout>
          <c:layoutTarget val="inner"/>
          <c:xMode val="edge"/>
          <c:yMode val="edge"/>
          <c:x val="0.12650466739705585"/>
          <c:y val="8.0550923708639394E-2"/>
          <c:w val="0.8091295419995117"/>
          <c:h val="0.82089238845144352"/>
        </c:manualLayout>
      </c:layout>
      <c:scatterChart>
        <c:scatterStyle val="smoothMarker"/>
        <c:ser>
          <c:idx val="0"/>
          <c:order val="0"/>
          <c:tx>
            <c:v>Po / V viento</c:v>
          </c:tx>
          <c:xVal>
            <c:numRef>
              <c:f>IDA!$J$4:$J$52</c:f>
              <c:numCache>
                <c:formatCode>0.00</c:formatCode>
                <c:ptCount val="49"/>
                <c:pt idx="0">
                  <c:v>4.3817804600413286</c:v>
                </c:pt>
                <c:pt idx="1">
                  <c:v>4.7328638264796927</c:v>
                </c:pt>
                <c:pt idx="2">
                  <c:v>5.215361924162119</c:v>
                </c:pt>
                <c:pt idx="3">
                  <c:v>5.5136195008360884</c:v>
                </c:pt>
                <c:pt idx="4">
                  <c:v>5.9329587896765306</c:v>
                </c:pt>
                <c:pt idx="5">
                  <c:v>6.6932802122726045</c:v>
                </c:pt>
                <c:pt idx="6">
                  <c:v>7.4833147735478827</c:v>
                </c:pt>
                <c:pt idx="7">
                  <c:v>8</c:v>
                </c:pt>
                <c:pt idx="8">
                  <c:v>8.5790442358108869</c:v>
                </c:pt>
                <c:pt idx="9">
                  <c:v>8.717797887081348</c:v>
                </c:pt>
                <c:pt idx="10">
                  <c:v>8.9442719099991592</c:v>
                </c:pt>
                <c:pt idx="11">
                  <c:v>9.0774445743281742</c:v>
                </c:pt>
                <c:pt idx="12">
                  <c:v>9.1651513899116797</c:v>
                </c:pt>
                <c:pt idx="13">
                  <c:v>9.2086915465770698</c:v>
                </c:pt>
                <c:pt idx="14">
                  <c:v>9.2951600308978009</c:v>
                </c:pt>
                <c:pt idx="15">
                  <c:v>9.3808315196468595</c:v>
                </c:pt>
                <c:pt idx="16">
                  <c:v>9.5078914592037709</c:v>
                </c:pt>
                <c:pt idx="17">
                  <c:v>9.674709297958259</c:v>
                </c:pt>
                <c:pt idx="18">
                  <c:v>10.430723848324238</c:v>
                </c:pt>
                <c:pt idx="19">
                  <c:v>10.469001862641919</c:v>
                </c:pt>
                <c:pt idx="20">
                  <c:v>10.583005244258363</c:v>
                </c:pt>
                <c:pt idx="21">
                  <c:v>10.658330075579382</c:v>
                </c:pt>
                <c:pt idx="22">
                  <c:v>10.770329614269009</c:v>
                </c:pt>
                <c:pt idx="23">
                  <c:v>10.917875251164945</c:v>
                </c:pt>
                <c:pt idx="24">
                  <c:v>10.990905331227269</c:v>
                </c:pt>
                <c:pt idx="25">
                  <c:v>11.099549540409287</c:v>
                </c:pt>
                <c:pt idx="26">
                  <c:v>11.242775458044157</c:v>
                </c:pt>
                <c:pt idx="27">
                  <c:v>11.313708498984761</c:v>
                </c:pt>
                <c:pt idx="28">
                  <c:v>11.454256850621082</c:v>
                </c:pt>
                <c:pt idx="29">
                  <c:v>11.627553482998906</c:v>
                </c:pt>
                <c:pt idx="30">
                  <c:v>11.661903789690601</c:v>
                </c:pt>
                <c:pt idx="31">
                  <c:v>11.764352935882194</c:v>
                </c:pt>
                <c:pt idx="32">
                  <c:v>11.865917579353061</c:v>
                </c:pt>
                <c:pt idx="33">
                  <c:v>12</c:v>
                </c:pt>
                <c:pt idx="34">
                  <c:v>12.13260071048248</c:v>
                </c:pt>
                <c:pt idx="35">
                  <c:v>12.649110640673518</c:v>
                </c:pt>
                <c:pt idx="36">
                  <c:v>12.649110640673518</c:v>
                </c:pt>
                <c:pt idx="37">
                  <c:v>12.961481396815721</c:v>
                </c:pt>
                <c:pt idx="38">
                  <c:v>13.0843417870369</c:v>
                </c:pt>
                <c:pt idx="39">
                  <c:v>13.856406460551018</c:v>
                </c:pt>
                <c:pt idx="40">
                  <c:v>14.422205101855956</c:v>
                </c:pt>
                <c:pt idx="41">
                  <c:v>14.966629547095765</c:v>
                </c:pt>
                <c:pt idx="42">
                  <c:v>15.491933384829666</c:v>
                </c:pt>
                <c:pt idx="43">
                  <c:v>16</c:v>
                </c:pt>
                <c:pt idx="44">
                  <c:v>16.970562748477139</c:v>
                </c:pt>
                <c:pt idx="45">
                  <c:v>17.888543819998318</c:v>
                </c:pt>
                <c:pt idx="46">
                  <c:v>18.761663039293719</c:v>
                </c:pt>
                <c:pt idx="47">
                  <c:v>19.595917942265423</c:v>
                </c:pt>
                <c:pt idx="48">
                  <c:v>20.396078054371138</c:v>
                </c:pt>
              </c:numCache>
            </c:numRef>
          </c:xVal>
          <c:yVal>
            <c:numRef>
              <c:f>IDA!$E$4:$E$44</c:f>
              <c:numCache>
                <c:formatCode>0.00</c:formatCode>
                <c:ptCount val="41"/>
                <c:pt idx="0">
                  <c:v>4.8400000000000007</c:v>
                </c:pt>
                <c:pt idx="1">
                  <c:v>6.5024999999999995</c:v>
                </c:pt>
                <c:pt idx="2">
                  <c:v>10.5625</c:v>
                </c:pt>
                <c:pt idx="3">
                  <c:v>14.822500000000002</c:v>
                </c:pt>
                <c:pt idx="4">
                  <c:v>18.489999999999998</c:v>
                </c:pt>
                <c:pt idx="5">
                  <c:v>25.502499999999998</c:v>
                </c:pt>
                <c:pt idx="6">
                  <c:v>30.802499999999998</c:v>
                </c:pt>
                <c:pt idx="7">
                  <c:v>38.440000000000005</c:v>
                </c:pt>
                <c:pt idx="8">
                  <c:v>44.622399999999999</c:v>
                </c:pt>
                <c:pt idx="9">
                  <c:v>52.5625</c:v>
                </c:pt>
                <c:pt idx="10">
                  <c:v>54.096025000000004</c:v>
                </c:pt>
                <c:pt idx="11">
                  <c:v>57.76</c:v>
                </c:pt>
                <c:pt idx="12">
                  <c:v>60.839999999999996</c:v>
                </c:pt>
                <c:pt idx="13">
                  <c:v>64</c:v>
                </c:pt>
                <c:pt idx="14">
                  <c:v>66.422499999999999</c:v>
                </c:pt>
                <c:pt idx="15">
                  <c:v>68.0625</c:v>
                </c:pt>
                <c:pt idx="16">
                  <c:v>72.25</c:v>
                </c:pt>
                <c:pt idx="17">
                  <c:v>75.689999999999984</c:v>
                </c:pt>
                <c:pt idx="18">
                  <c:v>101.30422499999999</c:v>
                </c:pt>
                <c:pt idx="19">
                  <c:v>104.03999999999999</c:v>
                </c:pt>
                <c:pt idx="20">
                  <c:v>109.83040000000001</c:v>
                </c:pt>
                <c:pt idx="21">
                  <c:v>114.27609999999999</c:v>
                </c:pt>
                <c:pt idx="22">
                  <c:v>120.56040000000002</c:v>
                </c:pt>
                <c:pt idx="23">
                  <c:v>123.65439999999998</c:v>
                </c:pt>
                <c:pt idx="24">
                  <c:v>126.22522499999998</c:v>
                </c:pt>
                <c:pt idx="25">
                  <c:v>130.98802499999999</c:v>
                </c:pt>
                <c:pt idx="26">
                  <c:v>136.18889999999999</c:v>
                </c:pt>
                <c:pt idx="27">
                  <c:v>139.94890000000001</c:v>
                </c:pt>
                <c:pt idx="28">
                  <c:v>144</c:v>
                </c:pt>
                <c:pt idx="29">
                  <c:v>151.04409999999999</c:v>
                </c:pt>
                <c:pt idx="30">
                  <c:v>155.00249999999997</c:v>
                </c:pt>
                <c:pt idx="31">
                  <c:v>159.89602499999998</c:v>
                </c:pt>
                <c:pt idx="32">
                  <c:v>161.29</c:v>
                </c:pt>
                <c:pt idx="33">
                  <c:v>165.1225</c:v>
                </c:pt>
                <c:pt idx="34">
                  <c:v>171.60999999999999</c:v>
                </c:pt>
                <c:pt idx="35">
                  <c:v>174.23999999999998</c:v>
                </c:pt>
                <c:pt idx="36">
                  <c:v>68.973024999999993</c:v>
                </c:pt>
                <c:pt idx="37">
                  <c:v>71.656224999999992</c:v>
                </c:pt>
                <c:pt idx="38">
                  <c:v>72.25</c:v>
                </c:pt>
                <c:pt idx="39">
                  <c:v>81.993024999999989</c:v>
                </c:pt>
                <c:pt idx="40">
                  <c:v>93.122500000000002</c:v>
                </c:pt>
              </c:numCache>
            </c:numRef>
          </c:yVal>
          <c:smooth val="1"/>
        </c:ser>
        <c:axId val="91170688"/>
        <c:axId val="91172864"/>
      </c:scatterChart>
      <c:valAx>
        <c:axId val="91170688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 m/s</a:t>
                </a:r>
              </a:p>
            </c:rich>
          </c:tx>
          <c:layout/>
        </c:title>
        <c:numFmt formatCode="0.00" sourceLinked="1"/>
        <c:tickLblPos val="nextTo"/>
        <c:crossAx val="91172864"/>
        <c:crosses val="autoZero"/>
        <c:crossBetween val="midCat"/>
      </c:valAx>
      <c:valAx>
        <c:axId val="91172864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Potencia Salida</a:t>
                </a:r>
              </a:p>
            </c:rich>
          </c:tx>
          <c:layout/>
        </c:title>
        <c:numFmt formatCode="0.00" sourceLinked="1"/>
        <c:tickLblPos val="nextTo"/>
        <c:crossAx val="91170688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autoTitleDeleted val="1"/>
    <c:plotArea>
      <c:layout>
        <c:manualLayout>
          <c:layoutTarget val="inner"/>
          <c:xMode val="edge"/>
          <c:yMode val="edge"/>
          <c:x val="0.12650466739705585"/>
          <c:y val="8.0550923708639491E-2"/>
          <c:w val="0.8091295419995117"/>
          <c:h val="0.82089238845144352"/>
        </c:manualLayout>
      </c:layout>
      <c:scatterChart>
        <c:scatterStyle val="smoothMarker"/>
        <c:ser>
          <c:idx val="0"/>
          <c:order val="0"/>
          <c:tx>
            <c:v>Pitch / V viento</c:v>
          </c:tx>
          <c:xVal>
            <c:numRef>
              <c:f>IDA!$J$4:$J$52</c:f>
              <c:numCache>
                <c:formatCode>0.00</c:formatCode>
                <c:ptCount val="49"/>
                <c:pt idx="0">
                  <c:v>4.3817804600413286</c:v>
                </c:pt>
                <c:pt idx="1">
                  <c:v>4.7328638264796927</c:v>
                </c:pt>
                <c:pt idx="2">
                  <c:v>5.215361924162119</c:v>
                </c:pt>
                <c:pt idx="3">
                  <c:v>5.5136195008360884</c:v>
                </c:pt>
                <c:pt idx="4">
                  <c:v>5.9329587896765306</c:v>
                </c:pt>
                <c:pt idx="5">
                  <c:v>6.6932802122726045</c:v>
                </c:pt>
                <c:pt idx="6">
                  <c:v>7.4833147735478827</c:v>
                </c:pt>
                <c:pt idx="7">
                  <c:v>8</c:v>
                </c:pt>
                <c:pt idx="8">
                  <c:v>8.5790442358108869</c:v>
                </c:pt>
                <c:pt idx="9">
                  <c:v>8.717797887081348</c:v>
                </c:pt>
                <c:pt idx="10">
                  <c:v>8.9442719099991592</c:v>
                </c:pt>
                <c:pt idx="11">
                  <c:v>9.0774445743281742</c:v>
                </c:pt>
                <c:pt idx="12">
                  <c:v>9.1651513899116797</c:v>
                </c:pt>
                <c:pt idx="13">
                  <c:v>9.2086915465770698</c:v>
                </c:pt>
                <c:pt idx="14">
                  <c:v>9.2951600308978009</c:v>
                </c:pt>
                <c:pt idx="15">
                  <c:v>9.3808315196468595</c:v>
                </c:pt>
                <c:pt idx="16">
                  <c:v>9.5078914592037709</c:v>
                </c:pt>
                <c:pt idx="17">
                  <c:v>9.674709297958259</c:v>
                </c:pt>
                <c:pt idx="18">
                  <c:v>10.430723848324238</c:v>
                </c:pt>
                <c:pt idx="19">
                  <c:v>10.469001862641919</c:v>
                </c:pt>
                <c:pt idx="20">
                  <c:v>10.583005244258363</c:v>
                </c:pt>
                <c:pt idx="21">
                  <c:v>10.658330075579382</c:v>
                </c:pt>
                <c:pt idx="22">
                  <c:v>10.770329614269009</c:v>
                </c:pt>
                <c:pt idx="23">
                  <c:v>10.917875251164945</c:v>
                </c:pt>
                <c:pt idx="24">
                  <c:v>10.990905331227269</c:v>
                </c:pt>
                <c:pt idx="25">
                  <c:v>11.099549540409287</c:v>
                </c:pt>
                <c:pt idx="26">
                  <c:v>11.242775458044157</c:v>
                </c:pt>
                <c:pt idx="27">
                  <c:v>11.313708498984761</c:v>
                </c:pt>
                <c:pt idx="28">
                  <c:v>11.454256850621082</c:v>
                </c:pt>
                <c:pt idx="29">
                  <c:v>11.627553482998906</c:v>
                </c:pt>
                <c:pt idx="30">
                  <c:v>11.661903789690601</c:v>
                </c:pt>
                <c:pt idx="31">
                  <c:v>11.764352935882194</c:v>
                </c:pt>
                <c:pt idx="32">
                  <c:v>11.865917579353061</c:v>
                </c:pt>
                <c:pt idx="33">
                  <c:v>12</c:v>
                </c:pt>
                <c:pt idx="34">
                  <c:v>12.13260071048248</c:v>
                </c:pt>
                <c:pt idx="35">
                  <c:v>12.649110640673518</c:v>
                </c:pt>
                <c:pt idx="36">
                  <c:v>12.649110640673518</c:v>
                </c:pt>
                <c:pt idx="37">
                  <c:v>12.961481396815721</c:v>
                </c:pt>
                <c:pt idx="38">
                  <c:v>13.0843417870369</c:v>
                </c:pt>
                <c:pt idx="39">
                  <c:v>13.856406460551018</c:v>
                </c:pt>
                <c:pt idx="40">
                  <c:v>14.422205101855956</c:v>
                </c:pt>
                <c:pt idx="41">
                  <c:v>14.966629547095765</c:v>
                </c:pt>
                <c:pt idx="42">
                  <c:v>15.491933384829666</c:v>
                </c:pt>
                <c:pt idx="43">
                  <c:v>16</c:v>
                </c:pt>
                <c:pt idx="44">
                  <c:v>16.970562748477139</c:v>
                </c:pt>
                <c:pt idx="45">
                  <c:v>17.888543819998318</c:v>
                </c:pt>
                <c:pt idx="46">
                  <c:v>18.761663039293719</c:v>
                </c:pt>
                <c:pt idx="47">
                  <c:v>19.595917942265423</c:v>
                </c:pt>
                <c:pt idx="48">
                  <c:v>20.396078054371138</c:v>
                </c:pt>
              </c:numCache>
            </c:numRef>
          </c:xVal>
          <c:yVal>
            <c:numRef>
              <c:f>IDA!$K$4:$K$44</c:f>
              <c:numCache>
                <c:formatCode>0.00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0.32863849765257724</c:v>
                </c:pt>
                <c:pt idx="9">
                  <c:v>0.32863849765257724</c:v>
                </c:pt>
                <c:pt idx="10">
                  <c:v>0.56338028169014132</c:v>
                </c:pt>
                <c:pt idx="11">
                  <c:v>0.56338028169014132</c:v>
                </c:pt>
                <c:pt idx="12">
                  <c:v>0.56338028169014132</c:v>
                </c:pt>
                <c:pt idx="13">
                  <c:v>0.56338028169014132</c:v>
                </c:pt>
                <c:pt idx="14">
                  <c:v>0.56338028169014132</c:v>
                </c:pt>
                <c:pt idx="15">
                  <c:v>0.56338028169014132</c:v>
                </c:pt>
                <c:pt idx="16">
                  <c:v>0.56338028169014132</c:v>
                </c:pt>
                <c:pt idx="17">
                  <c:v>0.56338028169014132</c:v>
                </c:pt>
                <c:pt idx="18">
                  <c:v>0.56338028169014132</c:v>
                </c:pt>
                <c:pt idx="19">
                  <c:v>0.56338028169014132</c:v>
                </c:pt>
                <c:pt idx="20">
                  <c:v>0.56338028169014132</c:v>
                </c:pt>
                <c:pt idx="21">
                  <c:v>0.68075117370891824</c:v>
                </c:pt>
                <c:pt idx="22">
                  <c:v>0.79812206572769506</c:v>
                </c:pt>
                <c:pt idx="23">
                  <c:v>0.79812206572769506</c:v>
                </c:pt>
                <c:pt idx="24">
                  <c:v>0.79812206572769506</c:v>
                </c:pt>
                <c:pt idx="25">
                  <c:v>0.79812206572769506</c:v>
                </c:pt>
                <c:pt idx="26">
                  <c:v>0.79812206572769506</c:v>
                </c:pt>
                <c:pt idx="27">
                  <c:v>0.79812206572769506</c:v>
                </c:pt>
                <c:pt idx="28">
                  <c:v>0.79812206572769506</c:v>
                </c:pt>
                <c:pt idx="29">
                  <c:v>0.79812206572769506</c:v>
                </c:pt>
                <c:pt idx="30">
                  <c:v>0.79812206572769506</c:v>
                </c:pt>
                <c:pt idx="31">
                  <c:v>0.79812206572769506</c:v>
                </c:pt>
                <c:pt idx="32">
                  <c:v>0.79812206572769506</c:v>
                </c:pt>
                <c:pt idx="33">
                  <c:v>0.79812206572769506</c:v>
                </c:pt>
                <c:pt idx="34">
                  <c:v>5.492957746478873</c:v>
                </c:pt>
                <c:pt idx="35">
                  <c:v>19.178403755868548</c:v>
                </c:pt>
                <c:pt idx="36">
                  <c:v>19.295774647887328</c:v>
                </c:pt>
                <c:pt idx="37">
                  <c:v>19.295774647887328</c:v>
                </c:pt>
                <c:pt idx="38">
                  <c:v>19.295774647887328</c:v>
                </c:pt>
                <c:pt idx="39">
                  <c:v>19.295774647887328</c:v>
                </c:pt>
                <c:pt idx="40">
                  <c:v>19.295774647887328</c:v>
                </c:pt>
              </c:numCache>
            </c:numRef>
          </c:yVal>
          <c:smooth val="1"/>
        </c:ser>
        <c:ser>
          <c:idx val="1"/>
          <c:order val="1"/>
          <c:tx>
            <c:v>pitch/viento vuelta</c:v>
          </c:tx>
          <c:xVal>
            <c:numRef>
              <c:f>Vuelta!$J$4:$J$46</c:f>
              <c:numCache>
                <c:formatCode>0.00</c:formatCode>
                <c:ptCount val="43"/>
                <c:pt idx="0">
                  <c:v>14.422205101855956</c:v>
                </c:pt>
                <c:pt idx="1">
                  <c:v>14.142135623730951</c:v>
                </c:pt>
                <c:pt idx="2">
                  <c:v>13.856406460551018</c:v>
                </c:pt>
                <c:pt idx="3">
                  <c:v>13.856406460551018</c:v>
                </c:pt>
                <c:pt idx="4">
                  <c:v>13.564659966250536</c:v>
                </c:pt>
                <c:pt idx="5">
                  <c:v>13.266499161421599</c:v>
                </c:pt>
                <c:pt idx="6">
                  <c:v>13.145341380123988</c:v>
                </c:pt>
                <c:pt idx="7">
                  <c:v>12.961481396815721</c:v>
                </c:pt>
                <c:pt idx="8">
                  <c:v>12.83744522870497</c:v>
                </c:pt>
                <c:pt idx="9">
                  <c:v>12.649110640673518</c:v>
                </c:pt>
                <c:pt idx="10">
                  <c:v>11.913018089468343</c:v>
                </c:pt>
                <c:pt idx="11">
                  <c:v>12.328828005937952</c:v>
                </c:pt>
                <c:pt idx="12">
                  <c:v>12.066482503198685</c:v>
                </c:pt>
                <c:pt idx="13">
                  <c:v>12</c:v>
                </c:pt>
                <c:pt idx="14">
                  <c:v>11.696153213770756</c:v>
                </c:pt>
                <c:pt idx="15">
                  <c:v>11.558546621439911</c:v>
                </c:pt>
                <c:pt idx="16">
                  <c:v>11.454256850621082</c:v>
                </c:pt>
                <c:pt idx="17">
                  <c:v>11.313708498984761</c:v>
                </c:pt>
                <c:pt idx="18">
                  <c:v>11.027239001672177</c:v>
                </c:pt>
                <c:pt idx="19">
                  <c:v>10.917875251164945</c:v>
                </c:pt>
                <c:pt idx="20">
                  <c:v>10.770329614269009</c:v>
                </c:pt>
                <c:pt idx="21">
                  <c:v>10.545141061171254</c:v>
                </c:pt>
                <c:pt idx="22">
                  <c:v>10.353743284435827</c:v>
                </c:pt>
                <c:pt idx="23">
                  <c:v>10.198039027185569</c:v>
                </c:pt>
                <c:pt idx="24">
                  <c:v>9.9599196783909854</c:v>
                </c:pt>
                <c:pt idx="25">
                  <c:v>9.7979589711327115</c:v>
                </c:pt>
                <c:pt idx="26">
                  <c:v>9.5078914592037709</c:v>
                </c:pt>
                <c:pt idx="27">
                  <c:v>9.3808315196468595</c:v>
                </c:pt>
                <c:pt idx="28">
                  <c:v>9.2520268049763015</c:v>
                </c:pt>
                <c:pt idx="29">
                  <c:v>8.9888820216976928</c:v>
                </c:pt>
                <c:pt idx="30">
                  <c:v>8.8994381845147963</c:v>
                </c:pt>
                <c:pt idx="31">
                  <c:v>8.717797887081348</c:v>
                </c:pt>
                <c:pt idx="32">
                  <c:v>8.4852813742385695</c:v>
                </c:pt>
                <c:pt idx="33">
                  <c:v>8.390470785361213</c:v>
                </c:pt>
                <c:pt idx="34">
                  <c:v>8.1975606127676794</c:v>
                </c:pt>
                <c:pt idx="35">
                  <c:v>8</c:v>
                </c:pt>
                <c:pt idx="36">
                  <c:v>7.7459666924148332</c:v>
                </c:pt>
                <c:pt idx="37">
                  <c:v>7.5894663844041101</c:v>
                </c:pt>
                <c:pt idx="38">
                  <c:v>7.1554175279993268</c:v>
                </c:pt>
                <c:pt idx="39">
                  <c:v>7.0427267446636037</c:v>
                </c:pt>
                <c:pt idx="40">
                  <c:v>6.9282032302755088</c:v>
                </c:pt>
                <c:pt idx="41">
                  <c:v>6.81175454637056</c:v>
                </c:pt>
                <c:pt idx="42">
                  <c:v>6.6332495807107996</c:v>
                </c:pt>
              </c:numCache>
            </c:numRef>
          </c:xVal>
          <c:yVal>
            <c:numRef>
              <c:f>Vuelta!$K$4:$K$46</c:f>
              <c:numCache>
                <c:formatCode>0.00</c:formatCode>
                <c:ptCount val="43"/>
                <c:pt idx="0">
                  <c:v>19.10798122065728</c:v>
                </c:pt>
                <c:pt idx="1">
                  <c:v>19.10798122065728</c:v>
                </c:pt>
                <c:pt idx="2">
                  <c:v>19.10798122065728</c:v>
                </c:pt>
                <c:pt idx="3">
                  <c:v>19.10798122065728</c:v>
                </c:pt>
                <c:pt idx="4">
                  <c:v>19.10798122065728</c:v>
                </c:pt>
                <c:pt idx="5">
                  <c:v>18.873239436619723</c:v>
                </c:pt>
                <c:pt idx="6">
                  <c:v>18.873239436619723</c:v>
                </c:pt>
                <c:pt idx="7">
                  <c:v>18.873239436619723</c:v>
                </c:pt>
                <c:pt idx="8">
                  <c:v>18.873239436619723</c:v>
                </c:pt>
                <c:pt idx="9">
                  <c:v>18.873239436619723</c:v>
                </c:pt>
                <c:pt idx="10">
                  <c:v>18.873239436619723</c:v>
                </c:pt>
                <c:pt idx="11">
                  <c:v>18.873239436619723</c:v>
                </c:pt>
                <c:pt idx="12">
                  <c:v>18.873239436619723</c:v>
                </c:pt>
                <c:pt idx="13">
                  <c:v>18.873239436619723</c:v>
                </c:pt>
                <c:pt idx="14">
                  <c:v>18.873239436619723</c:v>
                </c:pt>
                <c:pt idx="15">
                  <c:v>18.873239436619723</c:v>
                </c:pt>
                <c:pt idx="16">
                  <c:v>18.873239436619723</c:v>
                </c:pt>
                <c:pt idx="17">
                  <c:v>18.638497652582149</c:v>
                </c:pt>
                <c:pt idx="18">
                  <c:v>18.638497652582149</c:v>
                </c:pt>
                <c:pt idx="19">
                  <c:v>18.638497652582149</c:v>
                </c:pt>
                <c:pt idx="20">
                  <c:v>18.638497652582149</c:v>
                </c:pt>
                <c:pt idx="21">
                  <c:v>18.638497652582149</c:v>
                </c:pt>
                <c:pt idx="22">
                  <c:v>18.638497652582149</c:v>
                </c:pt>
                <c:pt idx="23">
                  <c:v>18.638497652582149</c:v>
                </c:pt>
                <c:pt idx="24">
                  <c:v>18.638497652582149</c:v>
                </c:pt>
                <c:pt idx="25">
                  <c:v>18.638497652582149</c:v>
                </c:pt>
                <c:pt idx="26">
                  <c:v>16.525821596244135</c:v>
                </c:pt>
                <c:pt idx="27">
                  <c:v>16.525821596244135</c:v>
                </c:pt>
                <c:pt idx="28">
                  <c:v>16.525821596244135</c:v>
                </c:pt>
                <c:pt idx="29">
                  <c:v>10.657276995305169</c:v>
                </c:pt>
                <c:pt idx="30">
                  <c:v>10.657276995305169</c:v>
                </c:pt>
                <c:pt idx="31">
                  <c:v>10.422535211267604</c:v>
                </c:pt>
                <c:pt idx="32">
                  <c:v>10.422535211267604</c:v>
                </c:pt>
                <c:pt idx="33">
                  <c:v>9.7183098591549335</c:v>
                </c:pt>
                <c:pt idx="34">
                  <c:v>9.4835680751173683</c:v>
                </c:pt>
                <c:pt idx="35">
                  <c:v>7.6056338028168975</c:v>
                </c:pt>
                <c:pt idx="36">
                  <c:v>5.962441314553991</c:v>
                </c:pt>
                <c:pt idx="37">
                  <c:v>5.962441314553991</c:v>
                </c:pt>
                <c:pt idx="38">
                  <c:v>1.0328638497652591</c:v>
                </c:pt>
                <c:pt idx="39">
                  <c:v>1.0328638497652591</c:v>
                </c:pt>
                <c:pt idx="40">
                  <c:v>1.0328638497652591</c:v>
                </c:pt>
                <c:pt idx="41">
                  <c:v>1.0328638497652591</c:v>
                </c:pt>
                <c:pt idx="42">
                  <c:v>0.56338028169014132</c:v>
                </c:pt>
              </c:numCache>
            </c:numRef>
          </c:yVal>
          <c:smooth val="1"/>
        </c:ser>
        <c:axId val="91180416"/>
        <c:axId val="91215360"/>
      </c:scatterChart>
      <c:valAx>
        <c:axId val="91180416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 m/s</a:t>
                </a:r>
              </a:p>
            </c:rich>
          </c:tx>
          <c:layout/>
        </c:title>
        <c:numFmt formatCode="0.00" sourceLinked="1"/>
        <c:tickLblPos val="nextTo"/>
        <c:crossAx val="91215360"/>
        <c:crosses val="autoZero"/>
        <c:crossBetween val="midCat"/>
      </c:valAx>
      <c:valAx>
        <c:axId val="912153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Pitch</a:t>
                </a:r>
              </a:p>
            </c:rich>
          </c:tx>
          <c:layout/>
        </c:title>
        <c:numFmt formatCode="0.00" sourceLinked="1"/>
        <c:tickLblPos val="nextTo"/>
        <c:crossAx val="91180416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plotArea>
      <c:layout>
        <c:manualLayout>
          <c:layoutTarget val="inner"/>
          <c:xMode val="edge"/>
          <c:yMode val="edge"/>
          <c:x val="0.22700218722659671"/>
          <c:y val="2.8252405949256338E-2"/>
          <c:w val="0.72466447944006995"/>
          <c:h val="0.8326195683872849"/>
        </c:manualLayout>
      </c:layout>
      <c:scatterChart>
        <c:scatterStyle val="lineMarker"/>
        <c:ser>
          <c:idx val="0"/>
          <c:order val="0"/>
          <c:tx>
            <c:v>"Po / Vel. Viento vuelta"</c:v>
          </c:tx>
          <c:xVal>
            <c:numRef>
              <c:f>Vuelta!$J$4:$J$46</c:f>
              <c:numCache>
                <c:formatCode>0.00</c:formatCode>
                <c:ptCount val="43"/>
                <c:pt idx="0">
                  <c:v>14.422205101855956</c:v>
                </c:pt>
                <c:pt idx="1">
                  <c:v>14.142135623730951</c:v>
                </c:pt>
                <c:pt idx="2">
                  <c:v>13.856406460551018</c:v>
                </c:pt>
                <c:pt idx="3">
                  <c:v>13.856406460551018</c:v>
                </c:pt>
                <c:pt idx="4">
                  <c:v>13.564659966250536</c:v>
                </c:pt>
                <c:pt idx="5">
                  <c:v>13.266499161421599</c:v>
                </c:pt>
                <c:pt idx="6">
                  <c:v>13.145341380123988</c:v>
                </c:pt>
                <c:pt idx="7">
                  <c:v>12.961481396815721</c:v>
                </c:pt>
                <c:pt idx="8">
                  <c:v>12.83744522870497</c:v>
                </c:pt>
                <c:pt idx="9">
                  <c:v>12.649110640673518</c:v>
                </c:pt>
                <c:pt idx="10">
                  <c:v>11.913018089468343</c:v>
                </c:pt>
                <c:pt idx="11">
                  <c:v>12.328828005937952</c:v>
                </c:pt>
                <c:pt idx="12">
                  <c:v>12.066482503198685</c:v>
                </c:pt>
                <c:pt idx="13">
                  <c:v>12</c:v>
                </c:pt>
                <c:pt idx="14">
                  <c:v>11.696153213770756</c:v>
                </c:pt>
                <c:pt idx="15">
                  <c:v>11.558546621439911</c:v>
                </c:pt>
                <c:pt idx="16">
                  <c:v>11.454256850621082</c:v>
                </c:pt>
                <c:pt idx="17">
                  <c:v>11.313708498984761</c:v>
                </c:pt>
                <c:pt idx="18">
                  <c:v>11.027239001672177</c:v>
                </c:pt>
                <c:pt idx="19">
                  <c:v>10.917875251164945</c:v>
                </c:pt>
                <c:pt idx="20">
                  <c:v>10.770329614269009</c:v>
                </c:pt>
                <c:pt idx="21">
                  <c:v>10.545141061171254</c:v>
                </c:pt>
                <c:pt idx="22">
                  <c:v>10.353743284435827</c:v>
                </c:pt>
                <c:pt idx="23">
                  <c:v>10.198039027185569</c:v>
                </c:pt>
                <c:pt idx="24">
                  <c:v>9.9599196783909854</c:v>
                </c:pt>
                <c:pt idx="25">
                  <c:v>9.7979589711327115</c:v>
                </c:pt>
                <c:pt idx="26">
                  <c:v>9.5078914592037709</c:v>
                </c:pt>
                <c:pt idx="27">
                  <c:v>9.3808315196468595</c:v>
                </c:pt>
                <c:pt idx="28">
                  <c:v>9.2520268049763015</c:v>
                </c:pt>
                <c:pt idx="29">
                  <c:v>8.9888820216976928</c:v>
                </c:pt>
                <c:pt idx="30">
                  <c:v>8.8994381845147963</c:v>
                </c:pt>
                <c:pt idx="31">
                  <c:v>8.717797887081348</c:v>
                </c:pt>
                <c:pt idx="32">
                  <c:v>8.4852813742385695</c:v>
                </c:pt>
                <c:pt idx="33">
                  <c:v>8.390470785361213</c:v>
                </c:pt>
                <c:pt idx="34">
                  <c:v>8.1975606127676794</c:v>
                </c:pt>
                <c:pt idx="35">
                  <c:v>8</c:v>
                </c:pt>
                <c:pt idx="36">
                  <c:v>7.7459666924148332</c:v>
                </c:pt>
                <c:pt idx="37">
                  <c:v>7.5894663844041101</c:v>
                </c:pt>
                <c:pt idx="38">
                  <c:v>7.1554175279993268</c:v>
                </c:pt>
                <c:pt idx="39">
                  <c:v>7.0427267446636037</c:v>
                </c:pt>
                <c:pt idx="40">
                  <c:v>6.9282032302755088</c:v>
                </c:pt>
                <c:pt idx="41">
                  <c:v>6.81175454637056</c:v>
                </c:pt>
                <c:pt idx="42">
                  <c:v>6.6332495807107996</c:v>
                </c:pt>
              </c:numCache>
            </c:numRef>
          </c:xVal>
          <c:yVal>
            <c:numRef>
              <c:f>Vuelta!$E$4:$E$46</c:f>
              <c:numCache>
                <c:formatCode>0.00</c:formatCode>
                <c:ptCount val="43"/>
                <c:pt idx="0">
                  <c:v>114.597025</c:v>
                </c:pt>
                <c:pt idx="1">
                  <c:v>110.67039999999999</c:v>
                </c:pt>
                <c:pt idx="2">
                  <c:v>107.848225</c:v>
                </c:pt>
                <c:pt idx="3">
                  <c:v>104.24410000000002</c:v>
                </c:pt>
                <c:pt idx="4">
                  <c:v>101.60640000000001</c:v>
                </c:pt>
                <c:pt idx="5">
                  <c:v>97.022499999999994</c:v>
                </c:pt>
                <c:pt idx="6">
                  <c:v>95.550625000000011</c:v>
                </c:pt>
                <c:pt idx="7">
                  <c:v>88.360000000000014</c:v>
                </c:pt>
                <c:pt idx="8">
                  <c:v>83.722500000000011</c:v>
                </c:pt>
                <c:pt idx="9">
                  <c:v>81.902500000000018</c:v>
                </c:pt>
                <c:pt idx="10">
                  <c:v>78.322499999999991</c:v>
                </c:pt>
                <c:pt idx="11">
                  <c:v>75.689999999999984</c:v>
                </c:pt>
                <c:pt idx="12">
                  <c:v>72.25</c:v>
                </c:pt>
                <c:pt idx="13">
                  <c:v>70.308224999999993</c:v>
                </c:pt>
                <c:pt idx="14">
                  <c:v>66.422499999999999</c:v>
                </c:pt>
                <c:pt idx="15">
                  <c:v>64.320399999999992</c:v>
                </c:pt>
                <c:pt idx="16">
                  <c:v>62.568100000000001</c:v>
                </c:pt>
                <c:pt idx="17">
                  <c:v>58.522500000000008</c:v>
                </c:pt>
                <c:pt idx="18">
                  <c:v>55.502500000000005</c:v>
                </c:pt>
                <c:pt idx="19">
                  <c:v>51.480624999999996</c:v>
                </c:pt>
                <c:pt idx="20">
                  <c:v>46.239999999999995</c:v>
                </c:pt>
                <c:pt idx="21">
                  <c:v>43.890625</c:v>
                </c:pt>
                <c:pt idx="22">
                  <c:v>43.230625000000003</c:v>
                </c:pt>
                <c:pt idx="23">
                  <c:v>42.120100000000001</c:v>
                </c:pt>
                <c:pt idx="24">
                  <c:v>40.322499999999998</c:v>
                </c:pt>
                <c:pt idx="25">
                  <c:v>38.440000000000005</c:v>
                </c:pt>
                <c:pt idx="26">
                  <c:v>35.640899999999995</c:v>
                </c:pt>
                <c:pt idx="27">
                  <c:v>32.49</c:v>
                </c:pt>
                <c:pt idx="28">
                  <c:v>43.099225000000004</c:v>
                </c:pt>
                <c:pt idx="29">
                  <c:v>41.990400000000008</c:v>
                </c:pt>
                <c:pt idx="30">
                  <c:v>38.440000000000005</c:v>
                </c:pt>
                <c:pt idx="31">
                  <c:v>35.521599999999999</c:v>
                </c:pt>
                <c:pt idx="32">
                  <c:v>30.25</c:v>
                </c:pt>
                <c:pt idx="33">
                  <c:v>28.355625000000003</c:v>
                </c:pt>
                <c:pt idx="34">
                  <c:v>25.502499999999998</c:v>
                </c:pt>
                <c:pt idx="35">
                  <c:v>25</c:v>
                </c:pt>
                <c:pt idx="36">
                  <c:v>24.750624999999996</c:v>
                </c:pt>
                <c:pt idx="37">
                  <c:v>22.420225000000002</c:v>
                </c:pt>
                <c:pt idx="38">
                  <c:v>27.457600000000003</c:v>
                </c:pt>
                <c:pt idx="39">
                  <c:v>22.372900000000005</c:v>
                </c:pt>
                <c:pt idx="40">
                  <c:v>20.520900000000001</c:v>
                </c:pt>
                <c:pt idx="41">
                  <c:v>17.7241</c:v>
                </c:pt>
                <c:pt idx="42">
                  <c:v>14.822500000000002</c:v>
                </c:pt>
              </c:numCache>
            </c:numRef>
          </c:yVal>
        </c:ser>
        <c:ser>
          <c:idx val="1"/>
          <c:order val="1"/>
          <c:tx>
            <c:v>"Po / Velo Viento IDA"</c:v>
          </c:tx>
          <c:xVal>
            <c:numRef>
              <c:f>IDA!$J$4:$J$52</c:f>
              <c:numCache>
                <c:formatCode>0.00</c:formatCode>
                <c:ptCount val="49"/>
                <c:pt idx="0">
                  <c:v>4.3817804600413286</c:v>
                </c:pt>
                <c:pt idx="1">
                  <c:v>4.7328638264796927</c:v>
                </c:pt>
                <c:pt idx="2">
                  <c:v>5.215361924162119</c:v>
                </c:pt>
                <c:pt idx="3">
                  <c:v>5.5136195008360884</c:v>
                </c:pt>
                <c:pt idx="4">
                  <c:v>5.9329587896765306</c:v>
                </c:pt>
                <c:pt idx="5">
                  <c:v>6.6932802122726045</c:v>
                </c:pt>
                <c:pt idx="6">
                  <c:v>7.4833147735478827</c:v>
                </c:pt>
                <c:pt idx="7">
                  <c:v>8</c:v>
                </c:pt>
                <c:pt idx="8">
                  <c:v>8.5790442358108869</c:v>
                </c:pt>
                <c:pt idx="9">
                  <c:v>8.717797887081348</c:v>
                </c:pt>
                <c:pt idx="10">
                  <c:v>8.9442719099991592</c:v>
                </c:pt>
                <c:pt idx="11">
                  <c:v>9.0774445743281742</c:v>
                </c:pt>
                <c:pt idx="12">
                  <c:v>9.1651513899116797</c:v>
                </c:pt>
                <c:pt idx="13">
                  <c:v>9.2086915465770698</c:v>
                </c:pt>
                <c:pt idx="14">
                  <c:v>9.2951600308978009</c:v>
                </c:pt>
                <c:pt idx="15">
                  <c:v>9.3808315196468595</c:v>
                </c:pt>
                <c:pt idx="16">
                  <c:v>9.5078914592037709</c:v>
                </c:pt>
                <c:pt idx="17">
                  <c:v>9.674709297958259</c:v>
                </c:pt>
                <c:pt idx="18">
                  <c:v>10.430723848324238</c:v>
                </c:pt>
                <c:pt idx="19">
                  <c:v>10.469001862641919</c:v>
                </c:pt>
                <c:pt idx="20">
                  <c:v>10.583005244258363</c:v>
                </c:pt>
                <c:pt idx="21">
                  <c:v>10.658330075579382</c:v>
                </c:pt>
                <c:pt idx="22">
                  <c:v>10.770329614269009</c:v>
                </c:pt>
                <c:pt idx="23">
                  <c:v>10.917875251164945</c:v>
                </c:pt>
                <c:pt idx="24">
                  <c:v>10.990905331227269</c:v>
                </c:pt>
                <c:pt idx="25">
                  <c:v>11.099549540409287</c:v>
                </c:pt>
                <c:pt idx="26">
                  <c:v>11.242775458044157</c:v>
                </c:pt>
                <c:pt idx="27">
                  <c:v>11.313708498984761</c:v>
                </c:pt>
                <c:pt idx="28">
                  <c:v>11.454256850621082</c:v>
                </c:pt>
                <c:pt idx="29">
                  <c:v>11.627553482998906</c:v>
                </c:pt>
                <c:pt idx="30">
                  <c:v>11.661903789690601</c:v>
                </c:pt>
                <c:pt idx="31">
                  <c:v>11.764352935882194</c:v>
                </c:pt>
                <c:pt idx="32">
                  <c:v>11.865917579353061</c:v>
                </c:pt>
                <c:pt idx="33">
                  <c:v>12</c:v>
                </c:pt>
                <c:pt idx="34">
                  <c:v>12.13260071048248</c:v>
                </c:pt>
                <c:pt idx="35">
                  <c:v>12.649110640673518</c:v>
                </c:pt>
                <c:pt idx="36">
                  <c:v>12.649110640673518</c:v>
                </c:pt>
                <c:pt idx="37">
                  <c:v>12.961481396815721</c:v>
                </c:pt>
                <c:pt idx="38">
                  <c:v>13.0843417870369</c:v>
                </c:pt>
                <c:pt idx="39">
                  <c:v>13.856406460551018</c:v>
                </c:pt>
                <c:pt idx="40">
                  <c:v>14.422205101855956</c:v>
                </c:pt>
                <c:pt idx="41">
                  <c:v>14.966629547095765</c:v>
                </c:pt>
                <c:pt idx="42">
                  <c:v>15.491933384829666</c:v>
                </c:pt>
                <c:pt idx="43">
                  <c:v>16</c:v>
                </c:pt>
                <c:pt idx="44">
                  <c:v>16.970562748477139</c:v>
                </c:pt>
                <c:pt idx="45">
                  <c:v>17.888543819998318</c:v>
                </c:pt>
                <c:pt idx="46">
                  <c:v>18.761663039293719</c:v>
                </c:pt>
                <c:pt idx="47">
                  <c:v>19.595917942265423</c:v>
                </c:pt>
                <c:pt idx="48">
                  <c:v>20.396078054371138</c:v>
                </c:pt>
              </c:numCache>
            </c:numRef>
          </c:xVal>
          <c:yVal>
            <c:numRef>
              <c:f>IDA!$E$4:$E$44</c:f>
              <c:numCache>
                <c:formatCode>0.00</c:formatCode>
                <c:ptCount val="41"/>
                <c:pt idx="0">
                  <c:v>4.8400000000000007</c:v>
                </c:pt>
                <c:pt idx="1">
                  <c:v>6.5024999999999995</c:v>
                </c:pt>
                <c:pt idx="2">
                  <c:v>10.5625</c:v>
                </c:pt>
                <c:pt idx="3">
                  <c:v>14.822500000000002</c:v>
                </c:pt>
                <c:pt idx="4">
                  <c:v>18.489999999999998</c:v>
                </c:pt>
                <c:pt idx="5">
                  <c:v>25.502499999999998</c:v>
                </c:pt>
                <c:pt idx="6">
                  <c:v>30.802499999999998</c:v>
                </c:pt>
                <c:pt idx="7">
                  <c:v>38.440000000000005</c:v>
                </c:pt>
                <c:pt idx="8">
                  <c:v>44.622399999999999</c:v>
                </c:pt>
                <c:pt idx="9">
                  <c:v>52.5625</c:v>
                </c:pt>
                <c:pt idx="10">
                  <c:v>54.096025000000004</c:v>
                </c:pt>
                <c:pt idx="11">
                  <c:v>57.76</c:v>
                </c:pt>
                <c:pt idx="12">
                  <c:v>60.839999999999996</c:v>
                </c:pt>
                <c:pt idx="13">
                  <c:v>64</c:v>
                </c:pt>
                <c:pt idx="14">
                  <c:v>66.422499999999999</c:v>
                </c:pt>
                <c:pt idx="15">
                  <c:v>68.0625</c:v>
                </c:pt>
                <c:pt idx="16">
                  <c:v>72.25</c:v>
                </c:pt>
                <c:pt idx="17">
                  <c:v>75.689999999999984</c:v>
                </c:pt>
                <c:pt idx="18">
                  <c:v>101.30422499999999</c:v>
                </c:pt>
                <c:pt idx="19">
                  <c:v>104.03999999999999</c:v>
                </c:pt>
                <c:pt idx="20">
                  <c:v>109.83040000000001</c:v>
                </c:pt>
                <c:pt idx="21">
                  <c:v>114.27609999999999</c:v>
                </c:pt>
                <c:pt idx="22">
                  <c:v>120.56040000000002</c:v>
                </c:pt>
                <c:pt idx="23">
                  <c:v>123.65439999999998</c:v>
                </c:pt>
                <c:pt idx="24">
                  <c:v>126.22522499999998</c:v>
                </c:pt>
                <c:pt idx="25">
                  <c:v>130.98802499999999</c:v>
                </c:pt>
                <c:pt idx="26">
                  <c:v>136.18889999999999</c:v>
                </c:pt>
                <c:pt idx="27">
                  <c:v>139.94890000000001</c:v>
                </c:pt>
                <c:pt idx="28">
                  <c:v>144</c:v>
                </c:pt>
                <c:pt idx="29">
                  <c:v>151.04409999999999</c:v>
                </c:pt>
                <c:pt idx="30">
                  <c:v>155.00249999999997</c:v>
                </c:pt>
                <c:pt idx="31">
                  <c:v>159.89602499999998</c:v>
                </c:pt>
                <c:pt idx="32">
                  <c:v>161.29</c:v>
                </c:pt>
                <c:pt idx="33">
                  <c:v>165.1225</c:v>
                </c:pt>
                <c:pt idx="34">
                  <c:v>171.60999999999999</c:v>
                </c:pt>
                <c:pt idx="35">
                  <c:v>174.23999999999998</c:v>
                </c:pt>
                <c:pt idx="36">
                  <c:v>68.973024999999993</c:v>
                </c:pt>
                <c:pt idx="37">
                  <c:v>71.656224999999992</c:v>
                </c:pt>
                <c:pt idx="38">
                  <c:v>72.25</c:v>
                </c:pt>
                <c:pt idx="39">
                  <c:v>81.993024999999989</c:v>
                </c:pt>
                <c:pt idx="40">
                  <c:v>93.122500000000002</c:v>
                </c:pt>
              </c:numCache>
            </c:numRef>
          </c:yVal>
        </c:ser>
        <c:axId val="91245568"/>
        <c:axId val="91247360"/>
      </c:scatterChart>
      <c:valAx>
        <c:axId val="91245568"/>
        <c:scaling>
          <c:orientation val="minMax"/>
        </c:scaling>
        <c:axPos val="b"/>
        <c:numFmt formatCode="0.00" sourceLinked="1"/>
        <c:tickLblPos val="nextTo"/>
        <c:crossAx val="91247360"/>
        <c:crosses val="autoZero"/>
        <c:crossBetween val="midCat"/>
      </c:valAx>
      <c:valAx>
        <c:axId val="91247360"/>
        <c:scaling>
          <c:orientation val="minMax"/>
        </c:scaling>
        <c:axPos val="l"/>
        <c:majorGridlines/>
        <c:numFmt formatCode="0.00" sourceLinked="1"/>
        <c:tickLblPos val="nextTo"/>
        <c:crossAx val="912455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3359961360762141"/>
          <c:y val="0.12875607084547516"/>
          <c:w val="0.20796616524629352"/>
          <c:h val="0.12656457312914618"/>
        </c:manualLayout>
      </c:layout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476250</xdr:colOff>
      <xdr:row>27</xdr:row>
      <xdr:rowOff>133350</xdr:rowOff>
    </xdr:from>
    <xdr:to>
      <xdr:col>23</xdr:col>
      <xdr:colOff>409575</xdr:colOff>
      <xdr:row>43</xdr:row>
      <xdr:rowOff>114300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485776</xdr:colOff>
      <xdr:row>28</xdr:row>
      <xdr:rowOff>38100</xdr:rowOff>
    </xdr:from>
    <xdr:to>
      <xdr:col>31</xdr:col>
      <xdr:colOff>409575</xdr:colOff>
      <xdr:row>44</xdr:row>
      <xdr:rowOff>19050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114300</xdr:colOff>
      <xdr:row>2</xdr:row>
      <xdr:rowOff>152401</xdr:rowOff>
    </xdr:from>
    <xdr:to>
      <xdr:col>26</xdr:col>
      <xdr:colOff>266700</xdr:colOff>
      <xdr:row>26</xdr:row>
      <xdr:rowOff>47625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428625</xdr:colOff>
      <xdr:row>2</xdr:row>
      <xdr:rowOff>142875</xdr:rowOff>
    </xdr:from>
    <xdr:to>
      <xdr:col>37</xdr:col>
      <xdr:colOff>581025</xdr:colOff>
      <xdr:row>26</xdr:row>
      <xdr:rowOff>38099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2</xdr:row>
      <xdr:rowOff>38099</xdr:rowOff>
    </xdr:from>
    <xdr:to>
      <xdr:col>21</xdr:col>
      <xdr:colOff>257175</xdr:colOff>
      <xdr:row>20</xdr:row>
      <xdr:rowOff>47624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topLeftCell="W3" zoomScaleNormal="100" workbookViewId="0">
      <selection activeCell="K20" sqref="K20"/>
    </sheetView>
  </sheetViews>
  <sheetFormatPr baseColWidth="10" defaultRowHeight="15"/>
  <cols>
    <col min="1" max="1" width="25.140625" customWidth="1"/>
    <col min="2" max="2" width="15.28515625" customWidth="1"/>
    <col min="4" max="4" width="15.5703125" customWidth="1"/>
    <col min="7" max="7" width="14.7109375" customWidth="1"/>
    <col min="8" max="8" width="19.42578125" customWidth="1"/>
    <col min="9" max="9" width="21" customWidth="1"/>
    <col min="10" max="10" width="25" customWidth="1"/>
    <col min="11" max="11" width="23.28515625" customWidth="1"/>
    <col min="12" max="12" width="21.28515625" customWidth="1"/>
    <col min="13" max="13" width="14" customWidth="1"/>
  </cols>
  <sheetData>
    <row r="1" spans="1:15">
      <c r="A1" s="8" t="s">
        <v>0</v>
      </c>
      <c r="B1" s="1" t="s">
        <v>1</v>
      </c>
      <c r="C1" s="2" t="s">
        <v>10</v>
      </c>
      <c r="D1" s="3" t="s">
        <v>9</v>
      </c>
      <c r="E1" s="2" t="s">
        <v>11</v>
      </c>
      <c r="F1" s="2" t="s">
        <v>2</v>
      </c>
      <c r="G1" s="2" t="s">
        <v>5</v>
      </c>
      <c r="H1" s="2" t="s">
        <v>18</v>
      </c>
      <c r="I1" s="7" t="s">
        <v>4</v>
      </c>
      <c r="J1" s="10" t="s">
        <v>12</v>
      </c>
      <c r="K1" t="s">
        <v>26</v>
      </c>
      <c r="L1" t="s">
        <v>27</v>
      </c>
      <c r="M1">
        <v>100000</v>
      </c>
      <c r="N1">
        <v>1000</v>
      </c>
    </row>
    <row r="2" spans="1:15" ht="15.75" thickBot="1">
      <c r="A2" s="9">
        <v>4</v>
      </c>
      <c r="B2" s="4">
        <v>615.22</v>
      </c>
      <c r="C2" s="5">
        <v>0.215</v>
      </c>
      <c r="D2" s="6">
        <v>4.2500000000000003E-2</v>
      </c>
      <c r="E2" s="5">
        <v>1.5E-3</v>
      </c>
      <c r="F2" s="5">
        <v>6</v>
      </c>
      <c r="G2" s="5">
        <v>3.2800000000000003E-2</v>
      </c>
      <c r="H2" s="5">
        <v>1.17</v>
      </c>
      <c r="I2" s="5">
        <v>1.1399999999999999</v>
      </c>
      <c r="J2" s="26" t="s">
        <v>31</v>
      </c>
      <c r="K2">
        <v>0.87</v>
      </c>
      <c r="L2">
        <v>0.8</v>
      </c>
    </row>
    <row r="3" spans="1:15" ht="21" customHeight="1">
      <c r="A3" s="13" t="s">
        <v>6</v>
      </c>
      <c r="B3" s="14" t="s">
        <v>7</v>
      </c>
      <c r="C3" s="14" t="s">
        <v>3</v>
      </c>
      <c r="D3" s="14" t="s">
        <v>8</v>
      </c>
      <c r="E3" s="15" t="s">
        <v>15</v>
      </c>
      <c r="F3" s="16" t="s">
        <v>16</v>
      </c>
      <c r="G3" s="17" t="s">
        <v>17</v>
      </c>
      <c r="H3" s="12" t="s">
        <v>13</v>
      </c>
      <c r="I3" s="31" t="s">
        <v>14</v>
      </c>
      <c r="J3" s="34" t="s">
        <v>20</v>
      </c>
      <c r="K3" t="s">
        <v>25</v>
      </c>
      <c r="L3" t="s">
        <v>29</v>
      </c>
      <c r="M3" t="s">
        <v>30</v>
      </c>
    </row>
    <row r="4" spans="1:15">
      <c r="A4" s="18">
        <v>140</v>
      </c>
      <c r="B4" s="23">
        <v>4.59</v>
      </c>
      <c r="C4" s="19">
        <v>4.4000000000000004</v>
      </c>
      <c r="D4" s="23">
        <v>1.2</v>
      </c>
      <c r="E4" s="20">
        <f>C4*C4/$A$2</f>
        <v>4.8400000000000007</v>
      </c>
      <c r="F4" s="21">
        <f>C4/$A$2</f>
        <v>1.1000000000000001</v>
      </c>
      <c r="G4" s="22">
        <f>1.5*$D$2*6*2*F4*SQRT(3)/PI()</f>
        <v>0.46394326549743808</v>
      </c>
      <c r="H4" s="11">
        <v>810</v>
      </c>
      <c r="I4" s="32">
        <v>3.266</v>
      </c>
      <c r="J4" s="24">
        <f>SQRT(2*D4*9.8/1.225)</f>
        <v>4.3817804600413286</v>
      </c>
      <c r="K4" s="30">
        <f>(I4-$I$4)/0.0426</f>
        <v>0</v>
      </c>
      <c r="L4" s="42">
        <f>100000</f>
        <v>100000</v>
      </c>
      <c r="M4" s="43">
        <v>9728.48</v>
      </c>
      <c r="N4" s="41">
        <f>L4/$M$1</f>
        <v>1</v>
      </c>
      <c r="O4" s="41">
        <f>M4/$N$1</f>
        <v>9.7284799999999994</v>
      </c>
    </row>
    <row r="5" spans="1:15">
      <c r="A5" s="18">
        <v>160</v>
      </c>
      <c r="B5" s="23">
        <v>5.25</v>
      </c>
      <c r="C5" s="19">
        <v>5.0999999999999996</v>
      </c>
      <c r="D5" s="23">
        <v>1.4</v>
      </c>
      <c r="E5" s="20">
        <f t="shared" ref="E5:E44" si="0">C5*C5/$A$2</f>
        <v>6.5024999999999995</v>
      </c>
      <c r="F5" s="21">
        <f t="shared" ref="F5:F44" si="1">C5/$A$2</f>
        <v>1.2749999999999999</v>
      </c>
      <c r="G5" s="22">
        <f>1.5*$D$2*6*2*F5*SQRT(3)/PI()</f>
        <v>0.53775242137203039</v>
      </c>
      <c r="H5" s="11">
        <v>820</v>
      </c>
      <c r="I5" s="32">
        <v>3.266</v>
      </c>
      <c r="J5" s="24">
        <f>SQRT(2*D5*9.8/1.225)</f>
        <v>4.7328638264796927</v>
      </c>
      <c r="K5" s="30">
        <f>(I5-$I$4)/0.0426</f>
        <v>0</v>
      </c>
      <c r="L5" s="42">
        <f>110000</f>
        <v>110000</v>
      </c>
      <c r="M5" s="43">
        <v>12948.6</v>
      </c>
      <c r="N5" s="41">
        <f>L5/$M$1</f>
        <v>1.1000000000000001</v>
      </c>
      <c r="O5" s="41">
        <f t="shared" ref="O5:O68" si="2">M5/$N$1</f>
        <v>12.948600000000001</v>
      </c>
    </row>
    <row r="6" spans="1:15">
      <c r="A6" s="18">
        <v>185</v>
      </c>
      <c r="B6" s="23">
        <v>6.0679999999999996</v>
      </c>
      <c r="C6" s="19">
        <v>6.5</v>
      </c>
      <c r="D6" s="23">
        <v>1.7</v>
      </c>
      <c r="E6" s="20">
        <f t="shared" si="0"/>
        <v>10.5625</v>
      </c>
      <c r="F6" s="21">
        <f t="shared" si="1"/>
        <v>1.625</v>
      </c>
      <c r="G6" s="22">
        <f t="shared" ref="G6:G44" si="3">1.5*$D$2*6*2*F6*SQRT(3)/PI()</f>
        <v>0.68537073312121533</v>
      </c>
      <c r="H6" s="11">
        <v>832</v>
      </c>
      <c r="I6" s="32">
        <v>3.266</v>
      </c>
      <c r="J6" s="24">
        <f t="shared" ref="J6:J51" si="4">SQRT(2*D6*9.8/1.225)</f>
        <v>5.215361924162119</v>
      </c>
      <c r="K6" s="30">
        <f t="shared" ref="K6:K9" si="5">(I6-$I$4)/0.0426</f>
        <v>0</v>
      </c>
      <c r="L6" s="42">
        <v>120000</v>
      </c>
      <c r="M6" s="43">
        <v>16810.8</v>
      </c>
      <c r="N6" s="41">
        <f t="shared" ref="N6:N69" si="6">L6/$M$1</f>
        <v>1.2</v>
      </c>
      <c r="O6" s="41">
        <f t="shared" si="2"/>
        <v>16.8108</v>
      </c>
    </row>
    <row r="7" spans="1:15">
      <c r="A7" s="18">
        <v>220</v>
      </c>
      <c r="B7" s="23">
        <v>7.39</v>
      </c>
      <c r="C7" s="19">
        <v>7.7</v>
      </c>
      <c r="D7" s="23">
        <v>1.9</v>
      </c>
      <c r="E7" s="20">
        <f t="shared" si="0"/>
        <v>14.822500000000002</v>
      </c>
      <c r="F7" s="21">
        <f t="shared" si="1"/>
        <v>1.925</v>
      </c>
      <c r="G7" s="22">
        <f t="shared" si="3"/>
        <v>0.81190071462051661</v>
      </c>
      <c r="H7" s="11">
        <v>841</v>
      </c>
      <c r="I7" s="32">
        <v>3.266</v>
      </c>
      <c r="J7" s="24">
        <f t="shared" si="4"/>
        <v>5.5136195008360884</v>
      </c>
      <c r="K7" s="30">
        <f t="shared" si="5"/>
        <v>0</v>
      </c>
      <c r="L7" s="42">
        <v>130000</v>
      </c>
      <c r="M7" s="43">
        <v>21373.5</v>
      </c>
      <c r="N7" s="41">
        <f t="shared" si="6"/>
        <v>1.3</v>
      </c>
      <c r="O7" s="41">
        <f t="shared" si="2"/>
        <v>21.3735</v>
      </c>
    </row>
    <row r="8" spans="1:15">
      <c r="A8" s="18">
        <v>250</v>
      </c>
      <c r="B8" s="23">
        <v>8.1</v>
      </c>
      <c r="C8" s="23">
        <v>8.6</v>
      </c>
      <c r="D8" s="23">
        <v>2.2000000000000002</v>
      </c>
      <c r="E8" s="20">
        <f t="shared" si="0"/>
        <v>18.489999999999998</v>
      </c>
      <c r="F8" s="21">
        <f t="shared" si="1"/>
        <v>2.15</v>
      </c>
      <c r="G8" s="22">
        <f t="shared" si="3"/>
        <v>0.9067982007449924</v>
      </c>
      <c r="H8" s="11">
        <v>850</v>
      </c>
      <c r="I8" s="32">
        <v>3.266</v>
      </c>
      <c r="J8" s="24">
        <f t="shared" si="4"/>
        <v>5.9329587896765306</v>
      </c>
      <c r="K8" s="30">
        <f t="shared" si="5"/>
        <v>0</v>
      </c>
      <c r="L8" s="42">
        <v>140000</v>
      </c>
      <c r="M8" s="43">
        <v>26695</v>
      </c>
      <c r="N8" s="41">
        <f t="shared" si="6"/>
        <v>1.4</v>
      </c>
      <c r="O8" s="41">
        <f t="shared" si="2"/>
        <v>26.695</v>
      </c>
    </row>
    <row r="9" spans="1:15">
      <c r="A9" s="18">
        <v>280</v>
      </c>
      <c r="B9" s="23">
        <v>9.1999999999999993</v>
      </c>
      <c r="C9" s="23">
        <v>10.1</v>
      </c>
      <c r="D9" s="23">
        <v>2.8</v>
      </c>
      <c r="E9" s="20">
        <f t="shared" si="0"/>
        <v>25.502499999999998</v>
      </c>
      <c r="F9" s="21">
        <f t="shared" si="1"/>
        <v>2.5249999999999999</v>
      </c>
      <c r="G9" s="22">
        <f t="shared" si="3"/>
        <v>1.0649606776191192</v>
      </c>
      <c r="H9" s="11">
        <v>862</v>
      </c>
      <c r="I9" s="32">
        <v>3.266</v>
      </c>
      <c r="J9" s="24">
        <f t="shared" si="4"/>
        <v>6.6932802122726045</v>
      </c>
      <c r="K9" s="30">
        <f t="shared" si="5"/>
        <v>0</v>
      </c>
      <c r="L9" s="42">
        <v>150000</v>
      </c>
      <c r="M9" s="43">
        <v>32833.599999999999</v>
      </c>
      <c r="N9" s="41">
        <f t="shared" si="6"/>
        <v>1.5</v>
      </c>
      <c r="O9" s="41">
        <f t="shared" si="2"/>
        <v>32.833599999999997</v>
      </c>
    </row>
    <row r="10" spans="1:15">
      <c r="A10" s="18">
        <v>310</v>
      </c>
      <c r="B10" s="23">
        <v>10.15</v>
      </c>
      <c r="C10" s="23">
        <v>11.1</v>
      </c>
      <c r="D10" s="23">
        <v>3.5</v>
      </c>
      <c r="E10" s="20">
        <f t="shared" si="0"/>
        <v>30.802499999999998</v>
      </c>
      <c r="F10" s="21">
        <f t="shared" si="1"/>
        <v>2.7749999999999999</v>
      </c>
      <c r="G10" s="22">
        <f t="shared" si="3"/>
        <v>1.1704023288685368</v>
      </c>
      <c r="H10" s="11">
        <v>871</v>
      </c>
      <c r="I10" s="32">
        <v>3.266</v>
      </c>
      <c r="J10" s="24">
        <f t="shared" si="4"/>
        <v>7.4833147735478827</v>
      </c>
      <c r="K10" s="30">
        <f>(I10-$I$4)/0.0426</f>
        <v>0</v>
      </c>
      <c r="L10" s="42">
        <v>160000</v>
      </c>
      <c r="M10" s="43">
        <v>39847.9</v>
      </c>
      <c r="N10" s="41">
        <f t="shared" si="6"/>
        <v>1.6</v>
      </c>
      <c r="O10" s="41">
        <f t="shared" si="2"/>
        <v>39.847900000000003</v>
      </c>
    </row>
    <row r="11" spans="1:15">
      <c r="A11" s="18">
        <v>340</v>
      </c>
      <c r="B11" s="23">
        <v>11.1</v>
      </c>
      <c r="C11" s="23">
        <v>12.4</v>
      </c>
      <c r="D11" s="23">
        <v>4</v>
      </c>
      <c r="E11" s="20">
        <f t="shared" si="0"/>
        <v>38.440000000000005</v>
      </c>
      <c r="F11" s="21">
        <f t="shared" si="1"/>
        <v>3.1</v>
      </c>
      <c r="G11" s="22">
        <f t="shared" si="3"/>
        <v>1.3074764754927801</v>
      </c>
      <c r="H11" s="11">
        <v>880</v>
      </c>
      <c r="I11" s="32">
        <v>3.266</v>
      </c>
      <c r="J11" s="24">
        <f t="shared" si="4"/>
        <v>8</v>
      </c>
      <c r="K11" s="30">
        <f>(I11-$I$4)/0.0426</f>
        <v>0</v>
      </c>
      <c r="L11" s="42">
        <v>170000</v>
      </c>
      <c r="M11" s="43">
        <v>47796</v>
      </c>
      <c r="N11" s="41">
        <f t="shared" si="6"/>
        <v>1.7</v>
      </c>
      <c r="O11" s="41">
        <f t="shared" si="2"/>
        <v>47.795999999999999</v>
      </c>
    </row>
    <row r="12" spans="1:15">
      <c r="A12" s="27">
        <v>365</v>
      </c>
      <c r="B12" s="24">
        <v>11.7</v>
      </c>
      <c r="C12" s="24">
        <v>13.36</v>
      </c>
      <c r="D12" s="24">
        <v>4.5999999999999996</v>
      </c>
      <c r="E12" s="20">
        <f t="shared" si="0"/>
        <v>44.622399999999999</v>
      </c>
      <c r="F12" s="21">
        <f t="shared" si="1"/>
        <v>3.34</v>
      </c>
      <c r="G12" s="22">
        <f t="shared" si="3"/>
        <v>1.4087004606922209</v>
      </c>
      <c r="H12" s="25">
        <v>901</v>
      </c>
      <c r="I12" s="33">
        <v>3.28</v>
      </c>
      <c r="J12" s="24">
        <f t="shared" si="4"/>
        <v>8.5790442358108869</v>
      </c>
      <c r="K12" s="30">
        <f>(I12-$I$4)/0.0426</f>
        <v>0.32863849765257724</v>
      </c>
      <c r="L12" s="42">
        <v>180000</v>
      </c>
      <c r="M12" s="43">
        <v>56736.5</v>
      </c>
      <c r="N12" s="41">
        <f t="shared" si="6"/>
        <v>1.8</v>
      </c>
      <c r="O12" s="41">
        <f t="shared" si="2"/>
        <v>56.736499999999999</v>
      </c>
    </row>
    <row r="13" spans="1:15">
      <c r="A13" s="27">
        <v>367</v>
      </c>
      <c r="B13" s="24">
        <v>12.1</v>
      </c>
      <c r="C13" s="24">
        <v>14.5</v>
      </c>
      <c r="D13" s="24">
        <v>4.75</v>
      </c>
      <c r="E13" s="20">
        <f t="shared" si="0"/>
        <v>52.5625</v>
      </c>
      <c r="F13" s="21">
        <f t="shared" si="1"/>
        <v>3.625</v>
      </c>
      <c r="G13" s="22">
        <f t="shared" si="3"/>
        <v>1.528903943116557</v>
      </c>
      <c r="H13" s="25">
        <v>910</v>
      </c>
      <c r="I13" s="33">
        <v>3.28</v>
      </c>
      <c r="J13" s="24">
        <f t="shared" si="4"/>
        <v>8.717797887081348</v>
      </c>
      <c r="K13" s="30">
        <f>(I13-$I$4)/0.0426</f>
        <v>0.32863849765257724</v>
      </c>
      <c r="L13" s="42">
        <v>190000</v>
      </c>
      <c r="M13" s="43">
        <v>66727.7</v>
      </c>
      <c r="N13" s="41">
        <f t="shared" si="6"/>
        <v>1.9</v>
      </c>
      <c r="O13" s="41">
        <f t="shared" si="2"/>
        <v>66.727699999999999</v>
      </c>
    </row>
    <row r="14" spans="1:15">
      <c r="A14" s="27">
        <v>380</v>
      </c>
      <c r="B14" s="24">
        <v>12.7</v>
      </c>
      <c r="C14" s="24">
        <v>14.71</v>
      </c>
      <c r="D14" s="24">
        <v>5</v>
      </c>
      <c r="E14" s="20">
        <f t="shared" si="0"/>
        <v>54.096025000000004</v>
      </c>
      <c r="F14" s="21">
        <f t="shared" si="1"/>
        <v>3.6775000000000002</v>
      </c>
      <c r="G14" s="22">
        <f t="shared" si="3"/>
        <v>1.551046689878935</v>
      </c>
      <c r="H14" s="25">
        <v>922</v>
      </c>
      <c r="I14" s="33">
        <v>3.29</v>
      </c>
      <c r="J14" s="24">
        <f t="shared" si="4"/>
        <v>8.9442719099991592</v>
      </c>
      <c r="K14" s="30">
        <f t="shared" ref="K14:K44" si="7">(I14-$I$4)/0.0426</f>
        <v>0.56338028169014132</v>
      </c>
      <c r="L14" s="42">
        <v>200000</v>
      </c>
      <c r="M14" s="43">
        <v>77827.899999999994</v>
      </c>
      <c r="N14" s="41">
        <f t="shared" si="6"/>
        <v>2</v>
      </c>
      <c r="O14" s="41">
        <f t="shared" si="2"/>
        <v>77.8279</v>
      </c>
    </row>
    <row r="15" spans="1:15">
      <c r="A15" s="27">
        <v>400</v>
      </c>
      <c r="B15" s="24">
        <v>13.1</v>
      </c>
      <c r="C15" s="24">
        <v>15.2</v>
      </c>
      <c r="D15" s="24">
        <v>5.15</v>
      </c>
      <c r="E15" s="20">
        <f t="shared" si="0"/>
        <v>57.76</v>
      </c>
      <c r="F15" s="21">
        <f t="shared" si="1"/>
        <v>3.8</v>
      </c>
      <c r="G15" s="22">
        <f t="shared" si="3"/>
        <v>1.6027130989911496</v>
      </c>
      <c r="H15" s="25">
        <v>931</v>
      </c>
      <c r="I15" s="33">
        <v>3.29</v>
      </c>
      <c r="J15" s="24">
        <f t="shared" si="4"/>
        <v>9.0774445743281742</v>
      </c>
      <c r="K15" s="30">
        <f t="shared" si="7"/>
        <v>0.56338028169014132</v>
      </c>
      <c r="L15" s="42">
        <v>210000</v>
      </c>
      <c r="M15" s="43">
        <v>90095.5</v>
      </c>
      <c r="N15" s="41">
        <f t="shared" si="6"/>
        <v>2.1</v>
      </c>
      <c r="O15" s="41">
        <f t="shared" si="2"/>
        <v>90.095500000000001</v>
      </c>
    </row>
    <row r="16" spans="1:15">
      <c r="A16" s="27">
        <v>410</v>
      </c>
      <c r="B16" s="24">
        <v>13.5</v>
      </c>
      <c r="C16" s="24">
        <v>15.6</v>
      </c>
      <c r="D16" s="24">
        <v>5.25</v>
      </c>
      <c r="E16" s="20">
        <f t="shared" si="0"/>
        <v>60.839999999999996</v>
      </c>
      <c r="F16" s="21">
        <f t="shared" si="1"/>
        <v>3.9</v>
      </c>
      <c r="G16" s="22">
        <f t="shared" si="3"/>
        <v>1.6448897594909164</v>
      </c>
      <c r="H16" s="25">
        <v>942</v>
      </c>
      <c r="I16" s="33">
        <v>3.29</v>
      </c>
      <c r="J16" s="24">
        <f t="shared" si="4"/>
        <v>9.1651513899116797</v>
      </c>
      <c r="K16" s="30">
        <f t="shared" si="7"/>
        <v>0.56338028169014132</v>
      </c>
      <c r="L16" s="42">
        <v>220000</v>
      </c>
      <c r="M16" s="43">
        <v>103589</v>
      </c>
      <c r="N16" s="41">
        <f t="shared" si="6"/>
        <v>2.2000000000000002</v>
      </c>
      <c r="O16" s="41">
        <f t="shared" si="2"/>
        <v>103.589</v>
      </c>
    </row>
    <row r="17" spans="1:15">
      <c r="A17" s="27">
        <v>420</v>
      </c>
      <c r="B17" s="24">
        <v>14</v>
      </c>
      <c r="C17" s="24">
        <v>16</v>
      </c>
      <c r="D17" s="24">
        <v>5.3</v>
      </c>
      <c r="E17" s="20">
        <f t="shared" si="0"/>
        <v>64</v>
      </c>
      <c r="F17" s="21">
        <f t="shared" si="1"/>
        <v>4</v>
      </c>
      <c r="G17" s="22">
        <f t="shared" si="3"/>
        <v>1.6870664199906837</v>
      </c>
      <c r="H17" s="25">
        <v>951</v>
      </c>
      <c r="I17" s="33">
        <v>3.29</v>
      </c>
      <c r="J17" s="24">
        <f t="shared" si="4"/>
        <v>9.2086915465770698</v>
      </c>
      <c r="K17" s="30">
        <f t="shared" si="7"/>
        <v>0.56338028169014132</v>
      </c>
      <c r="L17" s="42">
        <v>230000</v>
      </c>
      <c r="M17" s="43">
        <v>118366</v>
      </c>
      <c r="N17" s="41">
        <f t="shared" si="6"/>
        <v>2.2999999999999998</v>
      </c>
      <c r="O17" s="41">
        <f t="shared" si="2"/>
        <v>118.366</v>
      </c>
    </row>
    <row r="18" spans="1:15">
      <c r="A18" s="27">
        <v>427</v>
      </c>
      <c r="B18" s="24">
        <v>14.3</v>
      </c>
      <c r="C18" s="24">
        <v>16.3</v>
      </c>
      <c r="D18" s="24">
        <v>5.4</v>
      </c>
      <c r="E18" s="20">
        <f t="shared" si="0"/>
        <v>66.422499999999999</v>
      </c>
      <c r="F18" s="21">
        <f t="shared" si="1"/>
        <v>4.0750000000000002</v>
      </c>
      <c r="G18" s="22">
        <f t="shared" si="3"/>
        <v>1.718698915365509</v>
      </c>
      <c r="H18" s="25">
        <v>960</v>
      </c>
      <c r="I18" s="33">
        <v>3.29</v>
      </c>
      <c r="J18" s="24">
        <f t="shared" si="4"/>
        <v>9.2951600308978009</v>
      </c>
      <c r="K18" s="30">
        <f t="shared" si="7"/>
        <v>0.56338028169014132</v>
      </c>
      <c r="L18" s="42">
        <v>240000</v>
      </c>
      <c r="M18" s="43">
        <v>134487</v>
      </c>
      <c r="N18" s="41">
        <f t="shared" si="6"/>
        <v>2.4</v>
      </c>
      <c r="O18" s="41">
        <f t="shared" si="2"/>
        <v>134.48699999999999</v>
      </c>
    </row>
    <row r="19" spans="1:15">
      <c r="A19" s="27">
        <v>431</v>
      </c>
      <c r="B19" s="24">
        <v>14.6</v>
      </c>
      <c r="C19" s="24">
        <v>16.5</v>
      </c>
      <c r="D19" s="24">
        <v>5.5</v>
      </c>
      <c r="E19" s="20">
        <f t="shared" si="0"/>
        <v>68.0625</v>
      </c>
      <c r="F19" s="21">
        <f t="shared" si="1"/>
        <v>4.125</v>
      </c>
      <c r="G19" s="22">
        <f t="shared" si="3"/>
        <v>1.7397872456153924</v>
      </c>
      <c r="H19" s="25">
        <v>975</v>
      </c>
      <c r="I19" s="33">
        <v>3.29</v>
      </c>
      <c r="J19" s="24">
        <f t="shared" si="4"/>
        <v>9.3808315196468595</v>
      </c>
      <c r="K19" s="30">
        <f t="shared" si="7"/>
        <v>0.56338028169014132</v>
      </c>
      <c r="L19" s="42">
        <v>250000</v>
      </c>
      <c r="M19" s="43">
        <v>152008</v>
      </c>
      <c r="N19" s="41">
        <f t="shared" si="6"/>
        <v>2.5</v>
      </c>
      <c r="O19" s="41">
        <f t="shared" si="2"/>
        <v>152.00800000000001</v>
      </c>
    </row>
    <row r="20" spans="1:15">
      <c r="A20" s="27">
        <v>440</v>
      </c>
      <c r="B20" s="24">
        <v>14.9</v>
      </c>
      <c r="C20" s="24">
        <v>17</v>
      </c>
      <c r="D20" s="24">
        <v>5.65</v>
      </c>
      <c r="E20" s="20">
        <f t="shared" si="0"/>
        <v>72.25</v>
      </c>
      <c r="F20" s="21">
        <f t="shared" si="1"/>
        <v>4.25</v>
      </c>
      <c r="G20" s="22">
        <f t="shared" si="3"/>
        <v>1.7925080712401014</v>
      </c>
      <c r="H20" s="25">
        <v>985</v>
      </c>
      <c r="I20" s="33">
        <v>3.29</v>
      </c>
      <c r="J20" s="24">
        <f t="shared" si="4"/>
        <v>9.5078914592037709</v>
      </c>
      <c r="K20" s="30">
        <f t="shared" si="7"/>
        <v>0.56338028169014132</v>
      </c>
      <c r="L20" s="42">
        <v>260000</v>
      </c>
      <c r="M20" s="43">
        <v>170988</v>
      </c>
      <c r="N20" s="41">
        <f t="shared" si="6"/>
        <v>2.6</v>
      </c>
      <c r="O20" s="41">
        <f t="shared" si="2"/>
        <v>170.988</v>
      </c>
    </row>
    <row r="21" spans="1:15">
      <c r="A21" s="27">
        <v>460</v>
      </c>
      <c r="B21" s="24">
        <v>15.1</v>
      </c>
      <c r="C21" s="24">
        <v>17.399999999999999</v>
      </c>
      <c r="D21" s="24">
        <v>5.85</v>
      </c>
      <c r="E21" s="20">
        <f t="shared" si="0"/>
        <v>75.689999999999984</v>
      </c>
      <c r="F21" s="21">
        <f t="shared" si="1"/>
        <v>4.3499999999999996</v>
      </c>
      <c r="G21" s="22">
        <f t="shared" si="3"/>
        <v>1.8346847317398685</v>
      </c>
      <c r="H21" s="25">
        <v>1003</v>
      </c>
      <c r="I21" s="33">
        <v>3.29</v>
      </c>
      <c r="J21" s="24">
        <f t="shared" si="4"/>
        <v>9.674709297958259</v>
      </c>
      <c r="K21" s="30">
        <f t="shared" si="7"/>
        <v>0.56338028169014132</v>
      </c>
      <c r="L21" s="42">
        <v>270000</v>
      </c>
      <c r="M21" s="43">
        <v>191486</v>
      </c>
      <c r="N21" s="41">
        <f t="shared" si="6"/>
        <v>2.7</v>
      </c>
      <c r="O21" s="41">
        <f t="shared" si="2"/>
        <v>191.48599999999999</v>
      </c>
    </row>
    <row r="22" spans="1:15">
      <c r="A22" s="27">
        <v>540</v>
      </c>
      <c r="B22" s="24">
        <v>16.8</v>
      </c>
      <c r="C22" s="24">
        <v>20.13</v>
      </c>
      <c r="D22" s="24">
        <v>6.8</v>
      </c>
      <c r="E22" s="20">
        <f t="shared" si="0"/>
        <v>101.30422499999999</v>
      </c>
      <c r="F22" s="21">
        <f t="shared" si="1"/>
        <v>5.0324999999999998</v>
      </c>
      <c r="G22" s="22">
        <f t="shared" si="3"/>
        <v>2.1225404396507788</v>
      </c>
      <c r="H22" s="25">
        <v>1081</v>
      </c>
      <c r="I22" s="33">
        <v>3.29</v>
      </c>
      <c r="J22" s="24">
        <f t="shared" si="4"/>
        <v>10.430723848324238</v>
      </c>
      <c r="K22" s="30">
        <f t="shared" si="7"/>
        <v>0.56338028169014132</v>
      </c>
      <c r="L22" s="42">
        <v>280000</v>
      </c>
      <c r="M22" s="43">
        <v>213560</v>
      </c>
      <c r="N22" s="41">
        <f t="shared" si="6"/>
        <v>2.8</v>
      </c>
      <c r="O22" s="41">
        <f t="shared" si="2"/>
        <v>213.56</v>
      </c>
    </row>
    <row r="23" spans="1:15">
      <c r="A23" s="27">
        <v>545</v>
      </c>
      <c r="B23" s="24">
        <v>17</v>
      </c>
      <c r="C23" s="24">
        <v>20.399999999999999</v>
      </c>
      <c r="D23" s="24">
        <v>6.85</v>
      </c>
      <c r="E23" s="20">
        <f t="shared" si="0"/>
        <v>104.03999999999999</v>
      </c>
      <c r="F23" s="21">
        <f t="shared" si="1"/>
        <v>5.0999999999999996</v>
      </c>
      <c r="G23" s="22">
        <f t="shared" si="3"/>
        <v>2.1510096854881215</v>
      </c>
      <c r="H23" s="25">
        <v>1090</v>
      </c>
      <c r="I23" s="33">
        <v>3.29</v>
      </c>
      <c r="J23" s="24">
        <f t="shared" si="4"/>
        <v>10.469001862641919</v>
      </c>
      <c r="K23" s="30">
        <f t="shared" si="7"/>
        <v>0.56338028169014132</v>
      </c>
      <c r="L23" s="42">
        <v>290000</v>
      </c>
      <c r="M23" s="43">
        <v>237268</v>
      </c>
      <c r="N23" s="41">
        <f t="shared" si="6"/>
        <v>2.9</v>
      </c>
      <c r="O23" s="41">
        <f t="shared" si="2"/>
        <v>237.268</v>
      </c>
    </row>
    <row r="24" spans="1:15">
      <c r="A24" s="27">
        <v>550</v>
      </c>
      <c r="B24" s="24">
        <v>17.3</v>
      </c>
      <c r="C24" s="24">
        <v>20.96</v>
      </c>
      <c r="D24" s="24">
        <v>7</v>
      </c>
      <c r="E24" s="20">
        <f t="shared" si="0"/>
        <v>109.83040000000001</v>
      </c>
      <c r="F24" s="21">
        <f t="shared" si="1"/>
        <v>5.24</v>
      </c>
      <c r="G24" s="22">
        <f t="shared" si="3"/>
        <v>2.2100570101877959</v>
      </c>
      <c r="H24" s="25">
        <v>1102</v>
      </c>
      <c r="I24" s="33">
        <v>3.29</v>
      </c>
      <c r="J24" s="24">
        <f t="shared" si="4"/>
        <v>10.583005244258363</v>
      </c>
      <c r="K24" s="30">
        <f t="shared" si="7"/>
        <v>0.56338028169014132</v>
      </c>
      <c r="L24" s="42">
        <v>300000</v>
      </c>
      <c r="M24" s="43">
        <v>262669</v>
      </c>
      <c r="N24" s="41">
        <f t="shared" si="6"/>
        <v>3</v>
      </c>
      <c r="O24" s="41">
        <f t="shared" si="2"/>
        <v>262.66899999999998</v>
      </c>
    </row>
    <row r="25" spans="1:15">
      <c r="A25" s="27">
        <v>565</v>
      </c>
      <c r="B25" s="24">
        <v>17.899999999999999</v>
      </c>
      <c r="C25" s="24">
        <v>21.38</v>
      </c>
      <c r="D25" s="24">
        <v>7.1</v>
      </c>
      <c r="E25" s="20">
        <f t="shared" si="0"/>
        <v>114.27609999999999</v>
      </c>
      <c r="F25" s="21">
        <f t="shared" si="1"/>
        <v>5.3449999999999998</v>
      </c>
      <c r="G25" s="22">
        <f t="shared" si="3"/>
        <v>2.2543425037125506</v>
      </c>
      <c r="H25" s="25">
        <v>1114</v>
      </c>
      <c r="I25" s="33">
        <v>3.2949999999999999</v>
      </c>
      <c r="J25" s="24">
        <f t="shared" si="4"/>
        <v>10.658330075579382</v>
      </c>
      <c r="K25" s="30">
        <f t="shared" si="7"/>
        <v>0.68075117370891824</v>
      </c>
      <c r="L25" s="42">
        <v>310000</v>
      </c>
      <c r="M25" s="43">
        <v>271942</v>
      </c>
      <c r="N25" s="41">
        <f t="shared" si="6"/>
        <v>3.1</v>
      </c>
      <c r="O25" s="41">
        <f t="shared" si="2"/>
        <v>271.94200000000001</v>
      </c>
    </row>
    <row r="26" spans="1:15">
      <c r="A26" s="27">
        <v>574</v>
      </c>
      <c r="B26" s="24">
        <v>18.5</v>
      </c>
      <c r="C26" s="24">
        <v>21.96</v>
      </c>
      <c r="D26" s="24">
        <v>7.25</v>
      </c>
      <c r="E26" s="20">
        <f t="shared" si="0"/>
        <v>120.56040000000002</v>
      </c>
      <c r="F26" s="21">
        <f t="shared" si="1"/>
        <v>5.49</v>
      </c>
      <c r="G26" s="22">
        <f t="shared" si="3"/>
        <v>2.3154986614372137</v>
      </c>
      <c r="H26" s="25">
        <v>1125</v>
      </c>
      <c r="I26" s="33">
        <v>3.3</v>
      </c>
      <c r="J26" s="24">
        <f t="shared" si="4"/>
        <v>10.770329614269009</v>
      </c>
      <c r="K26" s="30">
        <f t="shared" si="7"/>
        <v>0.79812206572769506</v>
      </c>
      <c r="L26" s="42">
        <v>320000</v>
      </c>
      <c r="M26" s="43">
        <v>279760</v>
      </c>
      <c r="N26" s="41">
        <f t="shared" si="6"/>
        <v>3.2</v>
      </c>
      <c r="O26" s="41">
        <f t="shared" si="2"/>
        <v>279.76</v>
      </c>
    </row>
    <row r="27" spans="1:15">
      <c r="A27" s="27">
        <v>580</v>
      </c>
      <c r="B27" s="24">
        <v>18.899999999999999</v>
      </c>
      <c r="C27" s="24">
        <v>22.24</v>
      </c>
      <c r="D27" s="24">
        <v>7.45</v>
      </c>
      <c r="E27" s="20">
        <f t="shared" si="0"/>
        <v>123.65439999999998</v>
      </c>
      <c r="F27" s="21">
        <f t="shared" si="1"/>
        <v>5.56</v>
      </c>
      <c r="G27" s="22">
        <f t="shared" si="3"/>
        <v>2.3450223237870502</v>
      </c>
      <c r="H27" s="25">
        <v>1137</v>
      </c>
      <c r="I27" s="33">
        <v>3.3</v>
      </c>
      <c r="J27" s="24">
        <f t="shared" si="4"/>
        <v>10.917875251164945</v>
      </c>
      <c r="K27" s="30">
        <f t="shared" si="7"/>
        <v>0.79812206572769506</v>
      </c>
      <c r="L27" s="42">
        <v>330000</v>
      </c>
      <c r="M27" s="43">
        <v>290104</v>
      </c>
      <c r="N27" s="41">
        <f t="shared" si="6"/>
        <v>3.3</v>
      </c>
      <c r="O27" s="41">
        <f t="shared" si="2"/>
        <v>290.10399999999998</v>
      </c>
    </row>
    <row r="28" spans="1:15">
      <c r="A28" s="27">
        <v>591</v>
      </c>
      <c r="B28" s="24">
        <v>19.100000000000001</v>
      </c>
      <c r="C28" s="24">
        <v>22.47</v>
      </c>
      <c r="D28" s="24">
        <v>7.55</v>
      </c>
      <c r="E28" s="20">
        <f t="shared" si="0"/>
        <v>126.22522499999998</v>
      </c>
      <c r="F28" s="21">
        <f t="shared" si="1"/>
        <v>5.6174999999999997</v>
      </c>
      <c r="G28" s="22">
        <f t="shared" si="3"/>
        <v>2.3692739035744164</v>
      </c>
      <c r="H28" s="25">
        <v>1146</v>
      </c>
      <c r="I28" s="33">
        <v>3.3</v>
      </c>
      <c r="J28" s="24">
        <f t="shared" si="4"/>
        <v>10.990905331227269</v>
      </c>
      <c r="K28" s="30">
        <f t="shared" si="7"/>
        <v>0.79812206572769506</v>
      </c>
      <c r="L28" s="42">
        <v>340000</v>
      </c>
      <c r="M28" s="43">
        <v>299506</v>
      </c>
      <c r="N28" s="41">
        <f t="shared" si="6"/>
        <v>3.4</v>
      </c>
      <c r="O28" s="41">
        <f t="shared" si="2"/>
        <v>299.50599999999997</v>
      </c>
    </row>
    <row r="29" spans="1:15">
      <c r="A29" s="27">
        <v>600</v>
      </c>
      <c r="B29" s="24">
        <v>19.399999999999999</v>
      </c>
      <c r="C29" s="24">
        <v>22.89</v>
      </c>
      <c r="D29" s="24">
        <v>7.7</v>
      </c>
      <c r="E29" s="20">
        <f t="shared" si="0"/>
        <v>130.98802499999999</v>
      </c>
      <c r="F29" s="21">
        <f t="shared" si="1"/>
        <v>5.7225000000000001</v>
      </c>
      <c r="G29" s="22">
        <f t="shared" si="3"/>
        <v>2.413559397099172</v>
      </c>
      <c r="H29" s="25">
        <v>1156</v>
      </c>
      <c r="I29" s="33">
        <v>3.3</v>
      </c>
      <c r="J29" s="24">
        <f t="shared" si="4"/>
        <v>11.099549540409287</v>
      </c>
      <c r="K29" s="30">
        <f t="shared" si="7"/>
        <v>0.79812206572769506</v>
      </c>
      <c r="L29" s="42">
        <v>350000</v>
      </c>
      <c r="M29" s="43">
        <v>287476</v>
      </c>
      <c r="N29" s="41">
        <f t="shared" si="6"/>
        <v>3.5</v>
      </c>
      <c r="O29" s="41">
        <f t="shared" si="2"/>
        <v>287.476</v>
      </c>
    </row>
    <row r="30" spans="1:15">
      <c r="A30" s="27">
        <v>610</v>
      </c>
      <c r="B30" s="24">
        <v>20</v>
      </c>
      <c r="C30" s="24">
        <v>23.34</v>
      </c>
      <c r="D30" s="24">
        <v>7.9</v>
      </c>
      <c r="E30" s="20">
        <f t="shared" si="0"/>
        <v>136.18889999999999</v>
      </c>
      <c r="F30" s="21">
        <f t="shared" si="1"/>
        <v>5.835</v>
      </c>
      <c r="G30" s="22">
        <f t="shared" si="3"/>
        <v>2.4610081401614097</v>
      </c>
      <c r="H30" s="25">
        <v>1171</v>
      </c>
      <c r="I30" s="33">
        <v>3.3</v>
      </c>
      <c r="J30" s="24">
        <f t="shared" si="4"/>
        <v>11.242775458044157</v>
      </c>
      <c r="K30" s="30">
        <f t="shared" si="7"/>
        <v>0.79812206572769506</v>
      </c>
      <c r="L30" s="42">
        <v>360000</v>
      </c>
      <c r="M30" s="43">
        <v>301476</v>
      </c>
      <c r="N30" s="41">
        <f t="shared" si="6"/>
        <v>3.6</v>
      </c>
      <c r="O30" s="41">
        <f t="shared" si="2"/>
        <v>301.476</v>
      </c>
    </row>
    <row r="31" spans="1:15">
      <c r="A31" s="27">
        <v>620</v>
      </c>
      <c r="B31" s="24">
        <v>20.3</v>
      </c>
      <c r="C31" s="24">
        <v>23.66</v>
      </c>
      <c r="D31" s="24">
        <v>8</v>
      </c>
      <c r="E31" s="20">
        <f t="shared" si="0"/>
        <v>139.94890000000001</v>
      </c>
      <c r="F31" s="21">
        <f t="shared" si="1"/>
        <v>5.915</v>
      </c>
      <c r="G31" s="22">
        <f t="shared" si="3"/>
        <v>2.4947494685612237</v>
      </c>
      <c r="H31" s="25">
        <v>1183</v>
      </c>
      <c r="I31" s="33">
        <v>3.3</v>
      </c>
      <c r="J31" s="24">
        <f t="shared" si="4"/>
        <v>11.313708498984761</v>
      </c>
      <c r="K31" s="30">
        <f t="shared" si="7"/>
        <v>0.79812206572769506</v>
      </c>
      <c r="L31" s="42">
        <v>370000</v>
      </c>
      <c r="M31" s="43">
        <v>323897</v>
      </c>
      <c r="N31" s="41">
        <f t="shared" si="6"/>
        <v>3.7</v>
      </c>
      <c r="O31" s="41">
        <f t="shared" si="2"/>
        <v>323.89699999999999</v>
      </c>
    </row>
    <row r="32" spans="1:15">
      <c r="A32" s="27">
        <v>625</v>
      </c>
      <c r="B32" s="24">
        <v>20.6</v>
      </c>
      <c r="C32" s="24">
        <v>24</v>
      </c>
      <c r="D32" s="24">
        <v>8.1999999999999993</v>
      </c>
      <c r="E32" s="20">
        <f t="shared" si="0"/>
        <v>144</v>
      </c>
      <c r="F32" s="21">
        <f t="shared" si="1"/>
        <v>6</v>
      </c>
      <c r="G32" s="22">
        <f t="shared" si="3"/>
        <v>2.5305996299860252</v>
      </c>
      <c r="H32" s="25">
        <v>1195</v>
      </c>
      <c r="I32" s="33">
        <v>3.3</v>
      </c>
      <c r="J32" s="24">
        <f t="shared" si="4"/>
        <v>11.454256850621082</v>
      </c>
      <c r="K32" s="30">
        <f t="shared" si="7"/>
        <v>0.79812206572769506</v>
      </c>
      <c r="L32" s="42">
        <v>380000</v>
      </c>
      <c r="M32" s="43">
        <v>335488</v>
      </c>
      <c r="N32" s="41">
        <f t="shared" si="6"/>
        <v>3.8</v>
      </c>
      <c r="O32" s="41">
        <f t="shared" si="2"/>
        <v>335.488</v>
      </c>
    </row>
    <row r="33" spans="1:15">
      <c r="A33" s="27">
        <v>640</v>
      </c>
      <c r="B33" s="24">
        <v>21</v>
      </c>
      <c r="C33" s="24">
        <v>24.58</v>
      </c>
      <c r="D33" s="24">
        <v>8.4499999999999993</v>
      </c>
      <c r="E33" s="20">
        <f t="shared" si="0"/>
        <v>151.04409999999999</v>
      </c>
      <c r="F33" s="21">
        <f t="shared" si="1"/>
        <v>6.1449999999999996</v>
      </c>
      <c r="G33" s="22">
        <f t="shared" si="3"/>
        <v>2.5917557877106874</v>
      </c>
      <c r="H33" s="25">
        <v>1206</v>
      </c>
      <c r="I33" s="33">
        <v>3.3</v>
      </c>
      <c r="J33" s="24">
        <f t="shared" si="4"/>
        <v>11.627553482998906</v>
      </c>
      <c r="K33" s="30">
        <f t="shared" si="7"/>
        <v>0.79812206572769506</v>
      </c>
      <c r="L33" s="42">
        <v>390000</v>
      </c>
      <c r="M33" s="43">
        <v>351406</v>
      </c>
      <c r="N33" s="41">
        <f t="shared" si="6"/>
        <v>3.9</v>
      </c>
      <c r="O33" s="41">
        <f t="shared" si="2"/>
        <v>351.40600000000001</v>
      </c>
    </row>
    <row r="34" spans="1:15">
      <c r="A34" s="27">
        <v>650</v>
      </c>
      <c r="B34" s="24">
        <v>21.2</v>
      </c>
      <c r="C34" s="24">
        <v>24.9</v>
      </c>
      <c r="D34" s="24">
        <v>8.5</v>
      </c>
      <c r="E34" s="20">
        <f t="shared" si="0"/>
        <v>155.00249999999997</v>
      </c>
      <c r="F34" s="21">
        <f t="shared" si="1"/>
        <v>6.2249999999999996</v>
      </c>
      <c r="G34" s="22">
        <f t="shared" si="3"/>
        <v>2.6254971161105018</v>
      </c>
      <c r="H34" s="25">
        <v>1218</v>
      </c>
      <c r="I34" s="33">
        <v>3.3</v>
      </c>
      <c r="J34" s="24">
        <f t="shared" si="4"/>
        <v>11.661903789690601</v>
      </c>
      <c r="K34" s="30">
        <f t="shared" si="7"/>
        <v>0.79812206572769506</v>
      </c>
      <c r="L34" s="42">
        <v>400000</v>
      </c>
      <c r="M34" s="43">
        <v>368069</v>
      </c>
      <c r="N34" s="41">
        <f t="shared" si="6"/>
        <v>4</v>
      </c>
      <c r="O34" s="41">
        <f t="shared" si="2"/>
        <v>368.06900000000002</v>
      </c>
    </row>
    <row r="35" spans="1:15">
      <c r="A35" s="27">
        <v>660</v>
      </c>
      <c r="B35" s="24">
        <v>21.4</v>
      </c>
      <c r="C35" s="24">
        <v>25.29</v>
      </c>
      <c r="D35" s="24">
        <v>8.65</v>
      </c>
      <c r="E35" s="20">
        <f t="shared" si="0"/>
        <v>159.89602499999998</v>
      </c>
      <c r="F35" s="21">
        <f t="shared" si="1"/>
        <v>6.3224999999999998</v>
      </c>
      <c r="G35" s="22">
        <f t="shared" si="3"/>
        <v>2.6666193600977741</v>
      </c>
      <c r="H35" s="25">
        <v>1228</v>
      </c>
      <c r="I35" s="33">
        <v>3.3</v>
      </c>
      <c r="J35" s="24">
        <f t="shared" si="4"/>
        <v>11.764352935882194</v>
      </c>
      <c r="K35" s="30">
        <f t="shared" si="7"/>
        <v>0.79812206572769506</v>
      </c>
      <c r="L35" s="42">
        <v>410000</v>
      </c>
      <c r="M35" s="43">
        <v>398989</v>
      </c>
      <c r="N35" s="41">
        <f t="shared" si="6"/>
        <v>4.0999999999999996</v>
      </c>
      <c r="O35" s="41">
        <f t="shared" si="2"/>
        <v>398.98899999999998</v>
      </c>
    </row>
    <row r="36" spans="1:15">
      <c r="A36" s="27">
        <v>667</v>
      </c>
      <c r="B36" s="24">
        <v>21.6</v>
      </c>
      <c r="C36" s="24">
        <v>25.4</v>
      </c>
      <c r="D36" s="24">
        <v>8.8000000000000007</v>
      </c>
      <c r="E36" s="20">
        <f t="shared" si="0"/>
        <v>161.29</v>
      </c>
      <c r="F36" s="21">
        <f t="shared" si="1"/>
        <v>6.35</v>
      </c>
      <c r="G36" s="22">
        <f t="shared" si="3"/>
        <v>2.6782179417352108</v>
      </c>
      <c r="H36" s="25">
        <v>1240</v>
      </c>
      <c r="I36" s="33">
        <v>3.3</v>
      </c>
      <c r="J36" s="24">
        <f t="shared" si="4"/>
        <v>11.865917579353061</v>
      </c>
      <c r="K36" s="30">
        <f t="shared" si="7"/>
        <v>0.79812206572769506</v>
      </c>
      <c r="L36" s="42">
        <v>420000</v>
      </c>
      <c r="M36" s="43">
        <v>431127</v>
      </c>
      <c r="N36" s="41">
        <f t="shared" si="6"/>
        <v>4.2</v>
      </c>
      <c r="O36" s="41">
        <f t="shared" si="2"/>
        <v>431.12700000000001</v>
      </c>
    </row>
    <row r="37" spans="1:15">
      <c r="A37" s="27">
        <v>680</v>
      </c>
      <c r="B37" s="24">
        <v>21.7</v>
      </c>
      <c r="C37" s="24">
        <v>25.7</v>
      </c>
      <c r="D37" s="24">
        <v>9</v>
      </c>
      <c r="E37" s="20">
        <f t="shared" si="0"/>
        <v>165.1225</v>
      </c>
      <c r="F37" s="21">
        <f t="shared" si="1"/>
        <v>6.4249999999999998</v>
      </c>
      <c r="G37" s="22">
        <f t="shared" si="3"/>
        <v>2.7098504371100356</v>
      </c>
      <c r="H37" s="25">
        <v>1252</v>
      </c>
      <c r="I37" s="33">
        <v>3.3</v>
      </c>
      <c r="J37" s="24">
        <f t="shared" si="4"/>
        <v>12</v>
      </c>
      <c r="K37" s="30">
        <f t="shared" si="7"/>
        <v>0.79812206572769506</v>
      </c>
      <c r="L37" s="42">
        <v>430000</v>
      </c>
      <c r="M37" s="43">
        <v>467494</v>
      </c>
      <c r="N37" s="41">
        <f t="shared" si="6"/>
        <v>4.3</v>
      </c>
      <c r="O37" s="41">
        <f t="shared" si="2"/>
        <v>467.49400000000003</v>
      </c>
    </row>
    <row r="38" spans="1:15">
      <c r="A38" s="27">
        <v>690</v>
      </c>
      <c r="B38" s="24">
        <v>22.2</v>
      </c>
      <c r="C38" s="24">
        <v>26.2</v>
      </c>
      <c r="D38" s="24">
        <v>9.1999999999999993</v>
      </c>
      <c r="E38" s="20">
        <f t="shared" si="0"/>
        <v>171.60999999999999</v>
      </c>
      <c r="F38" s="21">
        <f t="shared" si="1"/>
        <v>6.55</v>
      </c>
      <c r="G38" s="22">
        <f t="shared" si="3"/>
        <v>2.7625712627347445</v>
      </c>
      <c r="H38" s="25">
        <v>1263</v>
      </c>
      <c r="I38" s="33">
        <v>3.5</v>
      </c>
      <c r="J38" s="24">
        <f t="shared" si="4"/>
        <v>12.13260071048248</v>
      </c>
      <c r="K38" s="30">
        <f t="shared" si="7"/>
        <v>5.492957746478873</v>
      </c>
      <c r="L38" s="42">
        <v>440000</v>
      </c>
      <c r="M38" s="43">
        <v>502656</v>
      </c>
      <c r="N38" s="41">
        <f t="shared" si="6"/>
        <v>4.4000000000000004</v>
      </c>
      <c r="O38" s="41">
        <f t="shared" si="2"/>
        <v>502.65600000000001</v>
      </c>
    </row>
    <row r="39" spans="1:15">
      <c r="A39" s="27">
        <v>700</v>
      </c>
      <c r="B39" s="24">
        <v>22.5</v>
      </c>
      <c r="C39" s="24">
        <v>26.4</v>
      </c>
      <c r="D39" s="24">
        <v>10</v>
      </c>
      <c r="E39" s="20">
        <f t="shared" si="0"/>
        <v>174.23999999999998</v>
      </c>
      <c r="F39" s="21">
        <f t="shared" si="1"/>
        <v>6.6</v>
      </c>
      <c r="G39" s="22">
        <f t="shared" si="3"/>
        <v>2.7836595929846277</v>
      </c>
      <c r="H39" s="25">
        <v>1281</v>
      </c>
      <c r="I39" s="33">
        <v>4.0830000000000002</v>
      </c>
      <c r="J39" s="24">
        <f t="shared" si="4"/>
        <v>12.649110640673518</v>
      </c>
      <c r="K39" s="30">
        <f t="shared" si="7"/>
        <v>19.178403755868548</v>
      </c>
      <c r="L39" s="42">
        <v>450000</v>
      </c>
      <c r="M39" s="43">
        <v>539327</v>
      </c>
      <c r="N39" s="41">
        <f t="shared" si="6"/>
        <v>4.5</v>
      </c>
      <c r="O39" s="41">
        <f t="shared" si="2"/>
        <v>539.327</v>
      </c>
    </row>
    <row r="40" spans="1:15">
      <c r="A40" s="27">
        <v>440</v>
      </c>
      <c r="B40" s="24">
        <v>14.8</v>
      </c>
      <c r="C40" s="24">
        <v>16.61</v>
      </c>
      <c r="D40" s="24">
        <v>10</v>
      </c>
      <c r="E40" s="20">
        <f t="shared" si="0"/>
        <v>68.973024999999993</v>
      </c>
      <c r="F40" s="21">
        <f t="shared" si="1"/>
        <v>4.1524999999999999</v>
      </c>
      <c r="G40" s="22">
        <f t="shared" si="3"/>
        <v>1.7513858272528284</v>
      </c>
      <c r="H40" s="25">
        <v>1281</v>
      </c>
      <c r="I40" s="33">
        <v>4.0880000000000001</v>
      </c>
      <c r="J40" s="24">
        <f t="shared" si="4"/>
        <v>12.649110640673518</v>
      </c>
      <c r="K40" s="30">
        <f t="shared" si="7"/>
        <v>19.295774647887328</v>
      </c>
      <c r="L40" s="42">
        <v>460000</v>
      </c>
      <c r="M40" s="43">
        <v>581490</v>
      </c>
      <c r="N40" s="41">
        <f t="shared" si="6"/>
        <v>4.5999999999999996</v>
      </c>
      <c r="O40" s="41">
        <f t="shared" si="2"/>
        <v>581.49</v>
      </c>
    </row>
    <row r="41" spans="1:15">
      <c r="A41" s="27">
        <v>450</v>
      </c>
      <c r="B41" s="24">
        <v>15.1</v>
      </c>
      <c r="C41" s="24">
        <v>16.93</v>
      </c>
      <c r="D41" s="24">
        <v>10.5</v>
      </c>
      <c r="E41" s="20">
        <f t="shared" si="0"/>
        <v>71.656224999999992</v>
      </c>
      <c r="F41" s="21">
        <f t="shared" si="1"/>
        <v>4.2324999999999999</v>
      </c>
      <c r="G41" s="22">
        <f t="shared" si="3"/>
        <v>1.785127155652642</v>
      </c>
      <c r="H41" s="25">
        <v>1299</v>
      </c>
      <c r="I41" s="33">
        <v>4.0880000000000001</v>
      </c>
      <c r="J41" s="24">
        <f t="shared" si="4"/>
        <v>12.961481396815721</v>
      </c>
      <c r="K41" s="30">
        <f t="shared" si="7"/>
        <v>19.295774647887328</v>
      </c>
      <c r="L41" s="42">
        <v>470000</v>
      </c>
      <c r="M41" s="43">
        <v>619554</v>
      </c>
      <c r="N41" s="41">
        <f t="shared" si="6"/>
        <v>4.7</v>
      </c>
      <c r="O41" s="41">
        <f t="shared" si="2"/>
        <v>619.55399999999997</v>
      </c>
    </row>
    <row r="42" spans="1:15">
      <c r="A42" s="27">
        <v>455</v>
      </c>
      <c r="B42" s="24">
        <v>15.2</v>
      </c>
      <c r="C42" s="24">
        <v>17</v>
      </c>
      <c r="D42" s="24">
        <v>10.7</v>
      </c>
      <c r="E42" s="20">
        <f t="shared" si="0"/>
        <v>72.25</v>
      </c>
      <c r="F42" s="21">
        <f t="shared" si="1"/>
        <v>4.25</v>
      </c>
      <c r="G42" s="22">
        <f t="shared" si="3"/>
        <v>1.7925080712401014</v>
      </c>
      <c r="H42" s="25">
        <v>1315</v>
      </c>
      <c r="I42" s="33">
        <v>4.0880000000000001</v>
      </c>
      <c r="J42" s="24">
        <f t="shared" si="4"/>
        <v>13.0843417870369</v>
      </c>
      <c r="K42" s="30">
        <f t="shared" si="7"/>
        <v>19.295774647887328</v>
      </c>
      <c r="L42" s="42">
        <v>480000</v>
      </c>
      <c r="M42" s="43">
        <v>666718</v>
      </c>
      <c r="N42" s="41">
        <f t="shared" si="6"/>
        <v>4.8</v>
      </c>
      <c r="O42" s="41">
        <f t="shared" si="2"/>
        <v>666.71799999999996</v>
      </c>
    </row>
    <row r="43" spans="1:15">
      <c r="A43" s="28">
        <v>480</v>
      </c>
      <c r="B43" s="24">
        <v>16</v>
      </c>
      <c r="C43" s="24">
        <v>18.11</v>
      </c>
      <c r="D43" s="24">
        <v>12</v>
      </c>
      <c r="E43" s="20">
        <f t="shared" si="0"/>
        <v>81.993024999999989</v>
      </c>
      <c r="F43" s="21">
        <f t="shared" si="1"/>
        <v>4.5274999999999999</v>
      </c>
      <c r="G43" s="22">
        <f t="shared" si="3"/>
        <v>1.909548304126955</v>
      </c>
      <c r="H43" s="25">
        <v>1395</v>
      </c>
      <c r="I43" s="33">
        <v>4.0880000000000001</v>
      </c>
      <c r="J43" s="24">
        <f t="shared" si="4"/>
        <v>13.856406460551018</v>
      </c>
      <c r="K43" s="30">
        <f t="shared" si="7"/>
        <v>19.295774647887328</v>
      </c>
      <c r="L43" s="42">
        <v>490000</v>
      </c>
      <c r="M43" s="43">
        <v>711038</v>
      </c>
      <c r="N43" s="41">
        <f t="shared" si="6"/>
        <v>4.9000000000000004</v>
      </c>
      <c r="O43" s="41">
        <f t="shared" si="2"/>
        <v>711.03800000000001</v>
      </c>
    </row>
    <row r="44" spans="1:15">
      <c r="A44" s="28">
        <v>510</v>
      </c>
      <c r="B44" s="24">
        <v>16.399999999999999</v>
      </c>
      <c r="C44" s="24">
        <v>19.3</v>
      </c>
      <c r="D44" s="24">
        <v>13</v>
      </c>
      <c r="E44" s="20">
        <f t="shared" si="0"/>
        <v>93.122500000000002</v>
      </c>
      <c r="F44" s="21">
        <f t="shared" si="1"/>
        <v>4.8250000000000002</v>
      </c>
      <c r="G44" s="22">
        <f t="shared" si="3"/>
        <v>2.0350238691137621</v>
      </c>
      <c r="H44" s="25">
        <v>1456</v>
      </c>
      <c r="I44" s="33">
        <v>4.0880000000000001</v>
      </c>
      <c r="J44" s="24">
        <f t="shared" si="4"/>
        <v>14.422205101855956</v>
      </c>
      <c r="K44" s="30">
        <f t="shared" si="7"/>
        <v>19.295774647887328</v>
      </c>
      <c r="L44" s="42">
        <v>500000</v>
      </c>
      <c r="M44" s="43">
        <v>758727</v>
      </c>
      <c r="N44" s="41">
        <f t="shared" si="6"/>
        <v>5</v>
      </c>
      <c r="O44" s="41">
        <f t="shared" si="2"/>
        <v>758.72699999999998</v>
      </c>
    </row>
    <row r="45" spans="1:15">
      <c r="A45" s="11"/>
      <c r="B45" s="24"/>
      <c r="C45" s="24"/>
      <c r="D45" s="24">
        <v>14</v>
      </c>
      <c r="E45" s="24"/>
      <c r="F45" s="24"/>
      <c r="G45" s="24"/>
      <c r="H45" s="24"/>
      <c r="I45" s="33">
        <v>4.0880000000000001</v>
      </c>
      <c r="J45" s="24">
        <f t="shared" si="4"/>
        <v>14.966629547095765</v>
      </c>
      <c r="K45" s="30"/>
      <c r="L45" s="42">
        <v>510000</v>
      </c>
      <c r="M45" s="43">
        <v>833766</v>
      </c>
      <c r="N45" s="41">
        <f t="shared" si="6"/>
        <v>5.0999999999999996</v>
      </c>
      <c r="O45" s="41">
        <f t="shared" si="2"/>
        <v>833.76599999999996</v>
      </c>
    </row>
    <row r="46" spans="1:15">
      <c r="A46" s="11"/>
      <c r="B46" s="11"/>
      <c r="C46" s="11"/>
      <c r="D46" s="24">
        <v>15</v>
      </c>
      <c r="E46" s="11"/>
      <c r="F46" s="11"/>
      <c r="G46" s="11"/>
      <c r="H46" s="11"/>
      <c r="I46" s="33">
        <v>4.0880000000000001</v>
      </c>
      <c r="J46" s="24">
        <f t="shared" si="4"/>
        <v>15.491933384829666</v>
      </c>
      <c r="K46" s="30"/>
      <c r="L46" s="42">
        <v>520000</v>
      </c>
      <c r="M46" s="43">
        <v>917627</v>
      </c>
      <c r="N46" s="41">
        <f t="shared" si="6"/>
        <v>5.2</v>
      </c>
      <c r="O46" s="41">
        <f t="shared" si="2"/>
        <v>917.62699999999995</v>
      </c>
    </row>
    <row r="47" spans="1:15">
      <c r="A47" s="11"/>
      <c r="B47" s="11"/>
      <c r="C47" s="11"/>
      <c r="D47" s="24">
        <v>16</v>
      </c>
      <c r="E47" s="11"/>
      <c r="F47" s="11"/>
      <c r="G47" s="11"/>
      <c r="H47" s="11"/>
      <c r="I47" s="33">
        <v>4.0880000000000001</v>
      </c>
      <c r="J47" s="24">
        <f t="shared" si="4"/>
        <v>16</v>
      </c>
      <c r="K47" s="30"/>
      <c r="L47" s="42">
        <v>530000</v>
      </c>
      <c r="M47" s="43">
        <v>970547</v>
      </c>
      <c r="N47" s="41">
        <f t="shared" si="6"/>
        <v>5.3</v>
      </c>
      <c r="O47" s="41">
        <f t="shared" si="2"/>
        <v>970.54700000000003</v>
      </c>
    </row>
    <row r="48" spans="1:15">
      <c r="A48" s="11"/>
      <c r="B48" s="11"/>
      <c r="C48" s="11"/>
      <c r="D48" s="24">
        <v>18</v>
      </c>
      <c r="E48" s="11"/>
      <c r="F48" s="11"/>
      <c r="G48" s="11"/>
      <c r="H48" s="11"/>
      <c r="I48" s="33">
        <v>4.0880000000000001</v>
      </c>
      <c r="J48" s="24">
        <f t="shared" si="4"/>
        <v>16.970562748477139</v>
      </c>
      <c r="K48" s="30"/>
      <c r="L48" s="42">
        <v>540000</v>
      </c>
      <c r="M48" s="43">
        <v>1047270</v>
      </c>
      <c r="N48" s="41">
        <f t="shared" si="6"/>
        <v>5.4</v>
      </c>
      <c r="O48" s="41">
        <f t="shared" si="2"/>
        <v>1047.27</v>
      </c>
    </row>
    <row r="49" spans="1:15">
      <c r="A49" s="11"/>
      <c r="B49" s="11"/>
      <c r="C49" s="11"/>
      <c r="D49" s="24">
        <v>20</v>
      </c>
      <c r="E49" s="11"/>
      <c r="F49" s="11"/>
      <c r="G49" s="11"/>
      <c r="H49" s="11"/>
      <c r="I49" s="33">
        <v>4.0880000000000001</v>
      </c>
      <c r="J49" s="24">
        <f t="shared" si="4"/>
        <v>17.888543819998318</v>
      </c>
      <c r="K49" s="30"/>
      <c r="L49" s="42">
        <v>550000</v>
      </c>
      <c r="M49" s="43">
        <v>1209820</v>
      </c>
      <c r="N49" s="41">
        <f t="shared" si="6"/>
        <v>5.5</v>
      </c>
      <c r="O49" s="41">
        <f t="shared" si="2"/>
        <v>1209.82</v>
      </c>
    </row>
    <row r="50" spans="1:15">
      <c r="A50" s="11"/>
      <c r="B50" s="11"/>
      <c r="C50" s="11"/>
      <c r="D50" s="24">
        <v>22</v>
      </c>
      <c r="E50" s="11"/>
      <c r="F50" s="11"/>
      <c r="G50" s="11"/>
      <c r="H50" s="11"/>
      <c r="I50" s="33">
        <v>4.0880000000000001</v>
      </c>
      <c r="J50" s="24">
        <f t="shared" si="4"/>
        <v>18.761663039293719</v>
      </c>
      <c r="K50" s="30"/>
      <c r="L50" s="42">
        <v>560000</v>
      </c>
      <c r="M50" s="43">
        <v>1371060</v>
      </c>
      <c r="N50" s="41">
        <f t="shared" si="6"/>
        <v>5.6</v>
      </c>
      <c r="O50" s="41">
        <f t="shared" si="2"/>
        <v>1371.06</v>
      </c>
    </row>
    <row r="51" spans="1:15">
      <c r="A51" s="29"/>
      <c r="B51" s="29"/>
      <c r="C51" s="29"/>
      <c r="D51" s="24">
        <v>24</v>
      </c>
      <c r="E51" s="29"/>
      <c r="F51" s="29"/>
      <c r="G51" s="29"/>
      <c r="H51" s="29"/>
      <c r="I51" s="33">
        <v>4.0880000000000001</v>
      </c>
      <c r="J51" s="24">
        <f t="shared" si="4"/>
        <v>19.595917942265423</v>
      </c>
      <c r="K51" s="30"/>
      <c r="L51" s="42">
        <v>570000</v>
      </c>
      <c r="M51" s="43">
        <v>1478850</v>
      </c>
      <c r="N51" s="41">
        <f t="shared" si="6"/>
        <v>5.7</v>
      </c>
      <c r="O51" s="41">
        <f t="shared" si="2"/>
        <v>1478.85</v>
      </c>
    </row>
    <row r="52" spans="1:15">
      <c r="A52" s="11"/>
      <c r="B52" s="24"/>
      <c r="C52" s="24"/>
      <c r="D52" s="24">
        <v>26</v>
      </c>
      <c r="E52" s="24"/>
      <c r="F52" s="24"/>
      <c r="G52" s="24"/>
      <c r="H52" s="11"/>
      <c r="I52" s="33">
        <v>4.0880000000000001</v>
      </c>
      <c r="J52" s="24">
        <f>SQRT(2*D52*9.8/1.225)</f>
        <v>20.396078054371138</v>
      </c>
      <c r="K52" s="30"/>
      <c r="L52" s="42">
        <v>580000</v>
      </c>
      <c r="M52" s="43">
        <v>1596570</v>
      </c>
      <c r="N52" s="41">
        <f t="shared" si="6"/>
        <v>5.8</v>
      </c>
      <c r="O52" s="41">
        <f t="shared" si="2"/>
        <v>1596.57</v>
      </c>
    </row>
    <row r="53" spans="1:15">
      <c r="L53" s="42">
        <v>590000</v>
      </c>
      <c r="M53" s="43">
        <v>1732850</v>
      </c>
      <c r="N53" s="41">
        <f t="shared" si="6"/>
        <v>5.9</v>
      </c>
      <c r="O53" s="41">
        <f t="shared" si="2"/>
        <v>1732.85</v>
      </c>
    </row>
    <row r="54" spans="1:15">
      <c r="L54" s="42">
        <v>600000</v>
      </c>
      <c r="M54" s="43">
        <v>1875940</v>
      </c>
      <c r="N54" s="41">
        <f t="shared" si="6"/>
        <v>6</v>
      </c>
      <c r="O54" s="41">
        <f t="shared" si="2"/>
        <v>1875.94</v>
      </c>
    </row>
    <row r="55" spans="1:15">
      <c r="L55" s="42">
        <v>610000</v>
      </c>
      <c r="M55" s="43">
        <v>1992150</v>
      </c>
      <c r="N55" s="41">
        <f t="shared" si="6"/>
        <v>6.1</v>
      </c>
      <c r="O55" s="41">
        <f t="shared" si="2"/>
        <v>1992.15</v>
      </c>
    </row>
    <row r="56" spans="1:15">
      <c r="L56" s="42">
        <v>620000</v>
      </c>
      <c r="M56" s="43">
        <v>2106730</v>
      </c>
      <c r="N56" s="41">
        <f t="shared" si="6"/>
        <v>6.2</v>
      </c>
      <c r="O56" s="41">
        <f t="shared" si="2"/>
        <v>2106.73</v>
      </c>
    </row>
    <row r="57" spans="1:15">
      <c r="L57" s="42">
        <v>630000</v>
      </c>
      <c r="M57" s="43">
        <v>2223540</v>
      </c>
      <c r="N57" s="41">
        <f t="shared" si="6"/>
        <v>6.3</v>
      </c>
      <c r="O57" s="41">
        <f t="shared" si="2"/>
        <v>2223.54</v>
      </c>
    </row>
    <row r="58" spans="1:15">
      <c r="L58" s="42">
        <v>640000</v>
      </c>
      <c r="M58" s="43">
        <v>2340770</v>
      </c>
      <c r="N58" s="41">
        <f t="shared" si="6"/>
        <v>6.4</v>
      </c>
      <c r="O58" s="41">
        <f t="shared" si="2"/>
        <v>2340.77</v>
      </c>
    </row>
    <row r="59" spans="1:15">
      <c r="L59" s="42">
        <v>650000</v>
      </c>
      <c r="M59" s="43">
        <v>2467970</v>
      </c>
      <c r="N59" s="41">
        <f t="shared" si="6"/>
        <v>6.5</v>
      </c>
      <c r="O59" s="41">
        <f t="shared" si="2"/>
        <v>2467.9699999999998</v>
      </c>
    </row>
    <row r="60" spans="1:15">
      <c r="L60" s="42">
        <v>660000</v>
      </c>
      <c r="M60" s="43">
        <v>2602920</v>
      </c>
      <c r="N60" s="41">
        <f t="shared" si="6"/>
        <v>6.6</v>
      </c>
      <c r="O60" s="41">
        <f t="shared" si="2"/>
        <v>2602.92</v>
      </c>
    </row>
    <row r="61" spans="1:15">
      <c r="L61" s="42">
        <v>670000</v>
      </c>
      <c r="M61" s="43">
        <v>2745130</v>
      </c>
      <c r="N61" s="41">
        <f t="shared" si="6"/>
        <v>6.7</v>
      </c>
      <c r="O61" s="41">
        <f t="shared" si="2"/>
        <v>2745.13</v>
      </c>
    </row>
    <row r="62" spans="1:15">
      <c r="L62" s="42">
        <v>680000</v>
      </c>
      <c r="M62" s="43">
        <v>2884550</v>
      </c>
      <c r="N62" s="41">
        <f t="shared" si="6"/>
        <v>6.8</v>
      </c>
      <c r="O62" s="41">
        <f t="shared" si="2"/>
        <v>2884.55</v>
      </c>
    </row>
    <row r="63" spans="1:15">
      <c r="L63" s="42">
        <v>690000</v>
      </c>
      <c r="M63" s="43">
        <v>3029990</v>
      </c>
      <c r="N63" s="41">
        <f t="shared" si="6"/>
        <v>6.9</v>
      </c>
      <c r="O63" s="41">
        <f t="shared" si="2"/>
        <v>3029.99</v>
      </c>
    </row>
    <row r="64" spans="1:15">
      <c r="L64" s="42">
        <v>700000</v>
      </c>
      <c r="M64" s="43">
        <v>3182740</v>
      </c>
      <c r="N64" s="41">
        <f t="shared" si="6"/>
        <v>7</v>
      </c>
      <c r="O64" s="41">
        <f t="shared" si="2"/>
        <v>3182.74</v>
      </c>
    </row>
    <row r="65" spans="12:15">
      <c r="L65" s="42">
        <v>710000</v>
      </c>
      <c r="M65" s="43">
        <v>3322750</v>
      </c>
      <c r="N65" s="41">
        <f t="shared" si="6"/>
        <v>7.1</v>
      </c>
      <c r="O65" s="41">
        <f t="shared" si="2"/>
        <v>3322.75</v>
      </c>
    </row>
    <row r="66" spans="12:15">
      <c r="L66" s="42">
        <v>720000</v>
      </c>
      <c r="M66" s="43">
        <v>3466550</v>
      </c>
      <c r="N66" s="41">
        <f t="shared" si="6"/>
        <v>7.2</v>
      </c>
      <c r="O66" s="41">
        <f t="shared" si="2"/>
        <v>3466.55</v>
      </c>
    </row>
    <row r="67" spans="12:15">
      <c r="L67" s="42">
        <v>730000</v>
      </c>
      <c r="M67" s="43">
        <v>3614730</v>
      </c>
      <c r="N67" s="41">
        <f t="shared" si="6"/>
        <v>7.3</v>
      </c>
      <c r="O67" s="41">
        <f t="shared" si="2"/>
        <v>3614.73</v>
      </c>
    </row>
    <row r="68" spans="12:15">
      <c r="L68" s="42">
        <v>740000</v>
      </c>
      <c r="M68" s="43">
        <v>3766650</v>
      </c>
      <c r="N68" s="41">
        <f t="shared" si="6"/>
        <v>7.4</v>
      </c>
      <c r="O68" s="41">
        <f t="shared" si="2"/>
        <v>3766.65</v>
      </c>
    </row>
    <row r="69" spans="12:15">
      <c r="L69" s="42">
        <v>750000</v>
      </c>
      <c r="M69" s="43">
        <v>3922800</v>
      </c>
      <c r="N69" s="41">
        <f t="shared" si="6"/>
        <v>7.5</v>
      </c>
      <c r="O69" s="41">
        <f t="shared" ref="O69:O132" si="8">M69/$N$1</f>
        <v>3922.8</v>
      </c>
    </row>
    <row r="70" spans="12:15">
      <c r="L70" s="42">
        <v>760000</v>
      </c>
      <c r="M70" s="43">
        <v>4084480</v>
      </c>
      <c r="N70" s="41">
        <f t="shared" ref="N70:N133" si="9">L70/$M$1</f>
        <v>7.6</v>
      </c>
      <c r="O70" s="41">
        <f t="shared" si="8"/>
        <v>4084.48</v>
      </c>
    </row>
    <row r="71" spans="12:15">
      <c r="L71" s="42">
        <v>770000</v>
      </c>
      <c r="M71" s="43">
        <v>4250480</v>
      </c>
      <c r="N71" s="41">
        <f t="shared" si="9"/>
        <v>7.7</v>
      </c>
      <c r="O71" s="41">
        <f t="shared" si="8"/>
        <v>4250.4799999999996</v>
      </c>
    </row>
    <row r="72" spans="12:15">
      <c r="L72" s="42">
        <v>780000</v>
      </c>
      <c r="M72" s="43">
        <v>4421090</v>
      </c>
      <c r="N72" s="41">
        <f t="shared" si="9"/>
        <v>7.8</v>
      </c>
      <c r="O72" s="41">
        <f t="shared" si="8"/>
        <v>4421.09</v>
      </c>
    </row>
    <row r="73" spans="12:15">
      <c r="L73" s="42">
        <v>790000</v>
      </c>
      <c r="M73" s="43">
        <v>4595230</v>
      </c>
      <c r="N73" s="41">
        <f t="shared" si="9"/>
        <v>7.9</v>
      </c>
      <c r="O73" s="41">
        <f t="shared" si="8"/>
        <v>4595.2299999999996</v>
      </c>
    </row>
    <row r="74" spans="12:15">
      <c r="L74" s="42">
        <v>800000</v>
      </c>
      <c r="M74" s="43">
        <v>4774050</v>
      </c>
      <c r="N74" s="41">
        <f t="shared" si="9"/>
        <v>8</v>
      </c>
      <c r="O74" s="41">
        <f t="shared" si="8"/>
        <v>4774.05</v>
      </c>
    </row>
    <row r="75" spans="12:15">
      <c r="L75" s="42">
        <v>810000</v>
      </c>
      <c r="M75" s="43">
        <v>5000170</v>
      </c>
      <c r="N75" s="41">
        <f t="shared" si="9"/>
        <v>8.1</v>
      </c>
      <c r="O75" s="41">
        <f t="shared" si="8"/>
        <v>5000.17</v>
      </c>
    </row>
    <row r="76" spans="12:15">
      <c r="L76" s="42">
        <v>820000</v>
      </c>
      <c r="M76" s="43">
        <v>5239120</v>
      </c>
      <c r="N76" s="41">
        <f t="shared" si="9"/>
        <v>8.1999999999999993</v>
      </c>
      <c r="O76" s="41">
        <f t="shared" si="8"/>
        <v>5239.12</v>
      </c>
    </row>
    <row r="77" spans="12:15">
      <c r="L77" s="42">
        <v>830000</v>
      </c>
      <c r="M77" s="43">
        <v>5478980</v>
      </c>
      <c r="N77" s="41">
        <f t="shared" si="9"/>
        <v>8.3000000000000007</v>
      </c>
      <c r="O77" s="41">
        <f t="shared" si="8"/>
        <v>5478.98</v>
      </c>
    </row>
    <row r="78" spans="12:15">
      <c r="L78" s="42">
        <v>840000</v>
      </c>
      <c r="M78" s="43">
        <v>5723290</v>
      </c>
      <c r="N78" s="41">
        <f t="shared" si="9"/>
        <v>8.4</v>
      </c>
      <c r="O78" s="41">
        <f t="shared" si="8"/>
        <v>5723.29</v>
      </c>
    </row>
    <row r="79" spans="12:15">
      <c r="L79" s="42">
        <v>850000</v>
      </c>
      <c r="M79" s="43">
        <v>5974510</v>
      </c>
      <c r="N79" s="41">
        <f t="shared" si="9"/>
        <v>8.5</v>
      </c>
      <c r="O79" s="41">
        <f t="shared" si="8"/>
        <v>5974.51</v>
      </c>
    </row>
    <row r="80" spans="12:15">
      <c r="L80" s="42">
        <v>860000</v>
      </c>
      <c r="M80" s="43">
        <v>6242650</v>
      </c>
      <c r="N80" s="41">
        <f t="shared" si="9"/>
        <v>8.6</v>
      </c>
      <c r="O80" s="41">
        <f t="shared" si="8"/>
        <v>6242.65</v>
      </c>
    </row>
    <row r="81" spans="12:15">
      <c r="L81" s="42">
        <v>870000</v>
      </c>
      <c r="M81" s="43">
        <v>6517810</v>
      </c>
      <c r="N81" s="41">
        <f t="shared" si="9"/>
        <v>8.6999999999999993</v>
      </c>
      <c r="O81" s="41">
        <f t="shared" si="8"/>
        <v>6517.81</v>
      </c>
    </row>
    <row r="82" spans="12:15">
      <c r="L82" s="42">
        <v>880000</v>
      </c>
      <c r="M82" s="43">
        <v>6791550</v>
      </c>
      <c r="N82" s="41">
        <f t="shared" si="9"/>
        <v>8.8000000000000007</v>
      </c>
      <c r="O82" s="41">
        <f t="shared" si="8"/>
        <v>6791.55</v>
      </c>
    </row>
    <row r="83" spans="12:15">
      <c r="L83" s="42">
        <v>890000</v>
      </c>
      <c r="M83" s="43">
        <v>7084940</v>
      </c>
      <c r="N83" s="41">
        <f t="shared" si="9"/>
        <v>8.9</v>
      </c>
      <c r="O83" s="41">
        <f t="shared" si="8"/>
        <v>7084.94</v>
      </c>
    </row>
    <row r="84" spans="12:15">
      <c r="L84" s="42">
        <v>900000</v>
      </c>
      <c r="M84" s="43">
        <v>7377090</v>
      </c>
      <c r="N84" s="41">
        <f t="shared" si="9"/>
        <v>9</v>
      </c>
      <c r="O84" s="41">
        <f t="shared" si="8"/>
        <v>7377.09</v>
      </c>
    </row>
    <row r="85" spans="12:15">
      <c r="L85" s="42">
        <v>910000</v>
      </c>
      <c r="M85" s="43">
        <v>7706040</v>
      </c>
      <c r="N85" s="41">
        <f t="shared" si="9"/>
        <v>9.1</v>
      </c>
      <c r="O85" s="41">
        <f t="shared" si="8"/>
        <v>7706.04</v>
      </c>
    </row>
    <row r="86" spans="12:15">
      <c r="L86" s="42">
        <v>920000</v>
      </c>
      <c r="M86" s="43">
        <v>8056560</v>
      </c>
      <c r="N86" s="41">
        <f t="shared" si="9"/>
        <v>9.1999999999999993</v>
      </c>
      <c r="O86" s="41">
        <f t="shared" si="8"/>
        <v>8056.56</v>
      </c>
    </row>
    <row r="87" spans="12:15">
      <c r="L87" s="42">
        <v>930000</v>
      </c>
      <c r="M87" s="43">
        <v>8391720</v>
      </c>
      <c r="N87" s="41">
        <f t="shared" si="9"/>
        <v>9.3000000000000007</v>
      </c>
      <c r="O87" s="41">
        <f t="shared" si="8"/>
        <v>8391.7199999999993</v>
      </c>
    </row>
    <row r="88" spans="12:15">
      <c r="L88" s="42">
        <v>940000</v>
      </c>
      <c r="M88" s="43">
        <v>8726760</v>
      </c>
      <c r="N88" s="41">
        <f t="shared" si="9"/>
        <v>9.4</v>
      </c>
      <c r="O88" s="41">
        <f t="shared" si="8"/>
        <v>8726.76</v>
      </c>
    </row>
    <row r="89" spans="12:15">
      <c r="L89" s="42">
        <v>950000</v>
      </c>
      <c r="M89" s="43">
        <v>9096680</v>
      </c>
      <c r="N89" s="41">
        <f t="shared" si="9"/>
        <v>9.5</v>
      </c>
      <c r="O89" s="41">
        <f t="shared" si="8"/>
        <v>9096.68</v>
      </c>
    </row>
    <row r="90" spans="12:15">
      <c r="L90" s="42">
        <v>960000</v>
      </c>
      <c r="M90" s="43">
        <v>9457950</v>
      </c>
      <c r="N90" s="41">
        <f t="shared" si="9"/>
        <v>9.6</v>
      </c>
      <c r="O90" s="41">
        <f t="shared" si="8"/>
        <v>9457.9500000000007</v>
      </c>
    </row>
    <row r="91" spans="12:15">
      <c r="L91" s="42">
        <v>970000</v>
      </c>
      <c r="M91" s="43">
        <v>9813750</v>
      </c>
      <c r="N91" s="41">
        <f t="shared" si="9"/>
        <v>9.6999999999999993</v>
      </c>
      <c r="O91" s="41">
        <f t="shared" si="8"/>
        <v>9813.75</v>
      </c>
    </row>
    <row r="92" spans="12:15">
      <c r="L92" s="42">
        <v>980000</v>
      </c>
      <c r="M92" s="43">
        <v>10168400</v>
      </c>
      <c r="N92" s="41">
        <f t="shared" si="9"/>
        <v>9.8000000000000007</v>
      </c>
      <c r="O92" s="41">
        <f t="shared" si="8"/>
        <v>10168.4</v>
      </c>
    </row>
    <row r="93" spans="12:15">
      <c r="L93" s="42">
        <v>990000</v>
      </c>
      <c r="M93" s="43">
        <v>10524600</v>
      </c>
      <c r="N93" s="41">
        <f t="shared" si="9"/>
        <v>9.9</v>
      </c>
      <c r="O93" s="41">
        <f t="shared" si="8"/>
        <v>10524.6</v>
      </c>
    </row>
    <row r="94" spans="12:15">
      <c r="L94" s="42">
        <v>1000000</v>
      </c>
      <c r="M94" s="43">
        <v>10916200</v>
      </c>
      <c r="N94" s="41">
        <f t="shared" si="9"/>
        <v>10</v>
      </c>
      <c r="O94" s="41">
        <f t="shared" si="8"/>
        <v>10916.2</v>
      </c>
    </row>
    <row r="95" spans="12:15">
      <c r="L95" s="42">
        <v>1010000</v>
      </c>
      <c r="M95" s="43">
        <v>11626900</v>
      </c>
      <c r="N95" s="41">
        <f t="shared" si="9"/>
        <v>10.1</v>
      </c>
      <c r="O95" s="41">
        <f t="shared" si="8"/>
        <v>11626.9</v>
      </c>
    </row>
    <row r="96" spans="12:15">
      <c r="L96" s="42">
        <v>1020000</v>
      </c>
      <c r="M96" s="43">
        <v>12290200</v>
      </c>
      <c r="N96" s="41">
        <f t="shared" si="9"/>
        <v>10.199999999999999</v>
      </c>
      <c r="O96" s="41">
        <f t="shared" si="8"/>
        <v>12290.2</v>
      </c>
    </row>
    <row r="97" spans="12:15">
      <c r="L97" s="42">
        <v>1030000</v>
      </c>
      <c r="M97" s="43">
        <v>13258200</v>
      </c>
      <c r="N97" s="41">
        <f t="shared" si="9"/>
        <v>10.3</v>
      </c>
      <c r="O97" s="41">
        <f t="shared" si="8"/>
        <v>13258.2</v>
      </c>
    </row>
    <row r="98" spans="12:15">
      <c r="L98" s="42">
        <v>1040000</v>
      </c>
      <c r="M98" s="43">
        <v>13855800</v>
      </c>
      <c r="N98" s="41">
        <f t="shared" si="9"/>
        <v>10.4</v>
      </c>
      <c r="O98" s="41">
        <f t="shared" si="8"/>
        <v>13855.8</v>
      </c>
    </row>
    <row r="99" spans="12:15">
      <c r="L99" s="42">
        <v>1050000</v>
      </c>
      <c r="M99" s="43">
        <v>15842800</v>
      </c>
      <c r="N99" s="41">
        <f t="shared" si="9"/>
        <v>10.5</v>
      </c>
      <c r="O99" s="41">
        <f t="shared" si="8"/>
        <v>15842.8</v>
      </c>
    </row>
    <row r="100" spans="12:15">
      <c r="L100" s="42">
        <v>1060000</v>
      </c>
      <c r="M100" s="43">
        <v>17510600</v>
      </c>
      <c r="N100" s="41">
        <f t="shared" si="9"/>
        <v>10.6</v>
      </c>
      <c r="O100" s="41">
        <f t="shared" si="8"/>
        <v>17510.599999999999</v>
      </c>
    </row>
    <row r="101" spans="12:15">
      <c r="L101" s="42">
        <v>1070000</v>
      </c>
      <c r="M101" s="43">
        <v>17963900</v>
      </c>
      <c r="N101" s="41">
        <f t="shared" si="9"/>
        <v>10.7</v>
      </c>
      <c r="O101" s="41">
        <f t="shared" si="8"/>
        <v>17963.900000000001</v>
      </c>
    </row>
    <row r="102" spans="12:15">
      <c r="L102" s="42">
        <v>1080000</v>
      </c>
      <c r="M102" s="43">
        <v>18281400</v>
      </c>
      <c r="N102" s="41">
        <f t="shared" si="9"/>
        <v>10.8</v>
      </c>
      <c r="O102" s="41">
        <f t="shared" si="8"/>
        <v>18281.400000000001</v>
      </c>
    </row>
    <row r="103" spans="12:15">
      <c r="L103" s="42">
        <v>1090000</v>
      </c>
      <c r="M103" s="43">
        <v>18373400</v>
      </c>
      <c r="N103" s="41">
        <f t="shared" si="9"/>
        <v>10.9</v>
      </c>
      <c r="O103" s="41">
        <f t="shared" si="8"/>
        <v>18373.400000000001</v>
      </c>
    </row>
    <row r="104" spans="12:15">
      <c r="L104" s="42">
        <v>1100000</v>
      </c>
      <c r="M104" s="43">
        <v>18309800</v>
      </c>
      <c r="N104" s="41">
        <f t="shared" si="9"/>
        <v>11</v>
      </c>
      <c r="O104" s="41">
        <f t="shared" si="8"/>
        <v>18309.8</v>
      </c>
    </row>
    <row r="105" spans="12:15">
      <c r="L105" s="42">
        <v>1110000</v>
      </c>
      <c r="M105" s="43">
        <v>18491200</v>
      </c>
      <c r="N105" s="41">
        <f t="shared" si="9"/>
        <v>11.1</v>
      </c>
      <c r="O105" s="41">
        <f t="shared" si="8"/>
        <v>18491.2</v>
      </c>
    </row>
    <row r="106" spans="12:15">
      <c r="L106" s="42">
        <v>1120000</v>
      </c>
      <c r="M106" s="43">
        <v>18615200</v>
      </c>
      <c r="N106" s="41">
        <f t="shared" si="9"/>
        <v>11.2</v>
      </c>
      <c r="O106" s="41">
        <f t="shared" si="8"/>
        <v>18615.2</v>
      </c>
    </row>
    <row r="107" spans="12:15">
      <c r="L107" s="42">
        <v>1130000</v>
      </c>
      <c r="M107" s="43">
        <v>18709300</v>
      </c>
      <c r="N107" s="41">
        <f t="shared" si="9"/>
        <v>11.3</v>
      </c>
      <c r="O107" s="41">
        <f t="shared" si="8"/>
        <v>18709.3</v>
      </c>
    </row>
    <row r="108" spans="12:15">
      <c r="L108" s="42">
        <v>1140000</v>
      </c>
      <c r="M108" s="43">
        <v>18794400</v>
      </c>
      <c r="N108" s="41">
        <f t="shared" si="9"/>
        <v>11.4</v>
      </c>
      <c r="O108" s="41">
        <f t="shared" si="8"/>
        <v>18794.400000000001</v>
      </c>
    </row>
    <row r="109" spans="12:15">
      <c r="L109" s="42">
        <v>1150000</v>
      </c>
      <c r="M109" s="43">
        <v>18836100</v>
      </c>
      <c r="N109" s="41">
        <f t="shared" si="9"/>
        <v>11.5</v>
      </c>
      <c r="O109" s="41">
        <f t="shared" si="8"/>
        <v>18836.099999999999</v>
      </c>
    </row>
    <row r="110" spans="12:15">
      <c r="L110" s="42">
        <v>1160000</v>
      </c>
      <c r="M110" s="43">
        <v>18977600</v>
      </c>
      <c r="N110" s="41">
        <f t="shared" si="9"/>
        <v>11.6</v>
      </c>
      <c r="O110" s="41">
        <f t="shared" si="8"/>
        <v>18977.599999999999</v>
      </c>
    </row>
    <row r="111" spans="12:15">
      <c r="L111" s="42">
        <v>1170000</v>
      </c>
      <c r="M111" s="43">
        <v>19080000</v>
      </c>
      <c r="N111" s="41">
        <f t="shared" si="9"/>
        <v>11.7</v>
      </c>
      <c r="O111" s="41">
        <f t="shared" si="8"/>
        <v>19080</v>
      </c>
    </row>
    <row r="112" spans="12:15">
      <c r="L112" s="42">
        <v>1180000</v>
      </c>
      <c r="M112" s="43">
        <v>19171400</v>
      </c>
      <c r="N112" s="41">
        <f t="shared" si="9"/>
        <v>11.8</v>
      </c>
      <c r="O112" s="41">
        <f t="shared" si="8"/>
        <v>19171.400000000001</v>
      </c>
    </row>
    <row r="113" spans="12:15">
      <c r="L113" s="42">
        <v>1190000</v>
      </c>
      <c r="M113" s="43">
        <v>19218000</v>
      </c>
      <c r="N113" s="41">
        <f t="shared" si="9"/>
        <v>11.9</v>
      </c>
      <c r="O113" s="41">
        <f t="shared" si="8"/>
        <v>19218</v>
      </c>
    </row>
    <row r="114" spans="12:15">
      <c r="L114" s="42">
        <v>1200000</v>
      </c>
      <c r="M114" s="43">
        <v>19417200</v>
      </c>
      <c r="N114" s="41">
        <f t="shared" si="9"/>
        <v>12</v>
      </c>
      <c r="O114" s="41">
        <f t="shared" si="8"/>
        <v>19417.2</v>
      </c>
    </row>
    <row r="115" spans="12:15">
      <c r="L115" s="42">
        <v>1210000</v>
      </c>
      <c r="M115" s="43">
        <v>19534300</v>
      </c>
      <c r="N115" s="41">
        <f t="shared" si="9"/>
        <v>12.1</v>
      </c>
      <c r="O115" s="41">
        <f t="shared" si="8"/>
        <v>19534.3</v>
      </c>
    </row>
    <row r="116" spans="12:15">
      <c r="L116" s="42">
        <v>1220000</v>
      </c>
      <c r="M116" s="43">
        <v>19557000</v>
      </c>
      <c r="N116" s="41">
        <f t="shared" si="9"/>
        <v>12.2</v>
      </c>
      <c r="O116" s="41">
        <f t="shared" si="8"/>
        <v>19557</v>
      </c>
    </row>
    <row r="117" spans="12:15">
      <c r="L117" s="42">
        <v>1230000</v>
      </c>
      <c r="M117" s="43">
        <v>19582200</v>
      </c>
      <c r="N117" s="41">
        <f t="shared" si="9"/>
        <v>12.3</v>
      </c>
      <c r="O117" s="41">
        <f t="shared" si="8"/>
        <v>19582.2</v>
      </c>
    </row>
    <row r="118" spans="12:15">
      <c r="L118" s="42">
        <v>1240000</v>
      </c>
      <c r="M118" s="43">
        <v>19554200</v>
      </c>
      <c r="N118" s="41">
        <f t="shared" si="9"/>
        <v>12.4</v>
      </c>
      <c r="O118" s="41">
        <f t="shared" si="8"/>
        <v>19554.2</v>
      </c>
    </row>
    <row r="119" spans="12:15">
      <c r="L119" s="42">
        <v>1250000</v>
      </c>
      <c r="M119" s="43">
        <v>19667700</v>
      </c>
      <c r="N119" s="41">
        <f t="shared" si="9"/>
        <v>12.5</v>
      </c>
      <c r="O119" s="41">
        <f t="shared" si="8"/>
        <v>19667.7</v>
      </c>
    </row>
    <row r="120" spans="12:15">
      <c r="L120" s="42">
        <v>1260000</v>
      </c>
      <c r="M120" s="43">
        <v>19571100</v>
      </c>
      <c r="N120" s="41">
        <f t="shared" si="9"/>
        <v>12.6</v>
      </c>
      <c r="O120" s="41">
        <f t="shared" si="8"/>
        <v>19571.099999999999</v>
      </c>
    </row>
    <row r="121" spans="12:15">
      <c r="L121" s="42">
        <v>1270000</v>
      </c>
      <c r="M121" s="43">
        <v>19679100</v>
      </c>
      <c r="N121" s="41">
        <f t="shared" si="9"/>
        <v>12.7</v>
      </c>
      <c r="O121" s="41">
        <f t="shared" si="8"/>
        <v>19679.099999999999</v>
      </c>
    </row>
    <row r="122" spans="12:15">
      <c r="L122" s="42">
        <v>1280000</v>
      </c>
      <c r="M122" s="43">
        <v>19710600</v>
      </c>
      <c r="N122" s="41">
        <f t="shared" si="9"/>
        <v>12.8</v>
      </c>
      <c r="O122" s="41">
        <f t="shared" si="8"/>
        <v>19710.599999999999</v>
      </c>
    </row>
    <row r="123" spans="12:15">
      <c r="L123" s="42">
        <v>1290000</v>
      </c>
      <c r="M123" s="43">
        <v>19591700</v>
      </c>
      <c r="N123" s="41">
        <f t="shared" si="9"/>
        <v>12.9</v>
      </c>
      <c r="O123" s="41">
        <f t="shared" si="8"/>
        <v>19591.7</v>
      </c>
    </row>
    <row r="124" spans="12:15">
      <c r="L124" s="42">
        <v>1300000</v>
      </c>
      <c r="M124" s="43">
        <v>19571700</v>
      </c>
      <c r="N124" s="41">
        <f t="shared" si="9"/>
        <v>13</v>
      </c>
      <c r="O124" s="41">
        <f t="shared" si="8"/>
        <v>19571.7</v>
      </c>
    </row>
    <row r="125" spans="12:15">
      <c r="L125" s="42">
        <v>1310000</v>
      </c>
      <c r="M125" s="43">
        <v>19730900</v>
      </c>
      <c r="N125" s="41">
        <f t="shared" si="9"/>
        <v>13.1</v>
      </c>
      <c r="O125" s="41">
        <f t="shared" si="8"/>
        <v>19730.900000000001</v>
      </c>
    </row>
    <row r="126" spans="12:15">
      <c r="L126" s="42">
        <v>1320000</v>
      </c>
      <c r="M126" s="43">
        <v>19894200</v>
      </c>
      <c r="N126" s="41">
        <f t="shared" si="9"/>
        <v>13.2</v>
      </c>
      <c r="O126" s="41">
        <f t="shared" si="8"/>
        <v>19894.2</v>
      </c>
    </row>
    <row r="127" spans="12:15">
      <c r="L127" s="42">
        <v>1330000</v>
      </c>
      <c r="M127" s="43">
        <v>20038100</v>
      </c>
      <c r="N127" s="41">
        <f t="shared" si="9"/>
        <v>13.3</v>
      </c>
      <c r="O127" s="41">
        <f t="shared" si="8"/>
        <v>20038.099999999999</v>
      </c>
    </row>
    <row r="128" spans="12:15">
      <c r="L128" s="42">
        <v>1340000</v>
      </c>
      <c r="M128" s="43">
        <v>20167300</v>
      </c>
      <c r="N128" s="41">
        <f t="shared" si="9"/>
        <v>13.4</v>
      </c>
      <c r="O128" s="41">
        <f t="shared" si="8"/>
        <v>20167.3</v>
      </c>
    </row>
    <row r="129" spans="12:15">
      <c r="L129" s="42">
        <v>1350000</v>
      </c>
      <c r="M129" s="43">
        <v>20261700</v>
      </c>
      <c r="N129" s="41">
        <f t="shared" si="9"/>
        <v>13.5</v>
      </c>
      <c r="O129" s="41">
        <f t="shared" si="8"/>
        <v>20261.7</v>
      </c>
    </row>
    <row r="130" spans="12:15">
      <c r="L130" s="42">
        <v>1360000</v>
      </c>
      <c r="M130" s="43">
        <v>20489200</v>
      </c>
      <c r="N130" s="41">
        <f t="shared" si="9"/>
        <v>13.6</v>
      </c>
      <c r="O130" s="41">
        <f t="shared" si="8"/>
        <v>20489.2</v>
      </c>
    </row>
    <row r="131" spans="12:15">
      <c r="L131" s="42">
        <v>1370000</v>
      </c>
      <c r="M131" s="43">
        <v>20621300</v>
      </c>
      <c r="N131" s="41">
        <f t="shared" si="9"/>
        <v>13.7</v>
      </c>
      <c r="O131" s="41">
        <f t="shared" si="8"/>
        <v>20621.3</v>
      </c>
    </row>
    <row r="132" spans="12:15">
      <c r="L132" s="42">
        <v>1380000</v>
      </c>
      <c r="M132" s="43">
        <v>20709100</v>
      </c>
      <c r="N132" s="41">
        <f t="shared" si="9"/>
        <v>13.8</v>
      </c>
      <c r="O132" s="41">
        <f t="shared" si="8"/>
        <v>20709.099999999999</v>
      </c>
    </row>
    <row r="133" spans="12:15">
      <c r="L133" s="42">
        <v>1390000</v>
      </c>
      <c r="M133" s="43">
        <v>20958800</v>
      </c>
      <c r="N133" s="41">
        <f t="shared" si="9"/>
        <v>13.9</v>
      </c>
      <c r="O133" s="41">
        <f t="shared" ref="O133:O154" si="10">M133/$N$1</f>
        <v>20958.8</v>
      </c>
    </row>
    <row r="134" spans="12:15">
      <c r="L134" s="42">
        <v>1400000</v>
      </c>
      <c r="M134" s="43">
        <v>21155900</v>
      </c>
      <c r="N134" s="41">
        <f t="shared" ref="N134:N154" si="11">L134/$M$1</f>
        <v>14</v>
      </c>
      <c r="O134" s="41">
        <f t="shared" si="10"/>
        <v>21155.9</v>
      </c>
    </row>
    <row r="135" spans="12:15">
      <c r="L135" s="42">
        <v>1410000</v>
      </c>
      <c r="M135" s="43">
        <v>21054900</v>
      </c>
      <c r="N135" s="41">
        <f t="shared" si="11"/>
        <v>14.1</v>
      </c>
      <c r="O135" s="41">
        <f t="shared" si="10"/>
        <v>21054.9</v>
      </c>
    </row>
    <row r="136" spans="12:15">
      <c r="L136" s="42">
        <v>1420000</v>
      </c>
      <c r="M136" s="43">
        <v>21154000</v>
      </c>
      <c r="N136" s="41">
        <f t="shared" si="11"/>
        <v>14.2</v>
      </c>
      <c r="O136" s="41">
        <f t="shared" si="10"/>
        <v>21154</v>
      </c>
    </row>
    <row r="137" spans="12:15">
      <c r="L137" s="42">
        <v>1430000</v>
      </c>
      <c r="M137" s="43">
        <v>21218900</v>
      </c>
      <c r="N137" s="41">
        <f t="shared" si="11"/>
        <v>14.3</v>
      </c>
      <c r="O137" s="41">
        <f t="shared" si="10"/>
        <v>21218.9</v>
      </c>
    </row>
    <row r="138" spans="12:15">
      <c r="L138" s="42">
        <v>1440000</v>
      </c>
      <c r="M138" s="43">
        <v>21055500</v>
      </c>
      <c r="N138" s="41">
        <f t="shared" si="11"/>
        <v>14.4</v>
      </c>
      <c r="O138" s="41">
        <f t="shared" si="10"/>
        <v>21055.5</v>
      </c>
    </row>
    <row r="139" spans="12:15">
      <c r="L139" s="42">
        <v>1450000</v>
      </c>
      <c r="M139" s="43">
        <v>21090100</v>
      </c>
      <c r="N139" s="41">
        <f t="shared" si="11"/>
        <v>14.5</v>
      </c>
      <c r="O139" s="41">
        <f t="shared" si="10"/>
        <v>21090.1</v>
      </c>
    </row>
    <row r="140" spans="12:15">
      <c r="L140" s="42">
        <v>1460000</v>
      </c>
      <c r="M140" s="43">
        <v>21076500</v>
      </c>
      <c r="N140" s="41">
        <f t="shared" si="11"/>
        <v>14.6</v>
      </c>
      <c r="O140" s="41">
        <f t="shared" si="10"/>
        <v>21076.5</v>
      </c>
    </row>
    <row r="141" spans="12:15">
      <c r="L141" s="42">
        <v>1470000</v>
      </c>
      <c r="M141" s="43">
        <v>21005900</v>
      </c>
      <c r="N141" s="41">
        <f t="shared" si="11"/>
        <v>14.7</v>
      </c>
      <c r="O141" s="41">
        <f t="shared" si="10"/>
        <v>21005.9</v>
      </c>
    </row>
    <row r="142" spans="12:15">
      <c r="L142" s="42">
        <v>1480000</v>
      </c>
      <c r="M142" s="43">
        <v>21033700</v>
      </c>
      <c r="N142" s="41">
        <f t="shared" si="11"/>
        <v>14.8</v>
      </c>
      <c r="O142" s="41">
        <f t="shared" si="10"/>
        <v>21033.7</v>
      </c>
    </row>
    <row r="143" spans="12:15">
      <c r="L143" s="42">
        <v>1490000</v>
      </c>
      <c r="M143" s="43">
        <v>21009200</v>
      </c>
      <c r="N143" s="41">
        <f t="shared" si="11"/>
        <v>14.9</v>
      </c>
      <c r="O143" s="41">
        <f t="shared" si="10"/>
        <v>21009.200000000001</v>
      </c>
    </row>
    <row r="144" spans="12:15">
      <c r="L144" s="42">
        <v>1500000</v>
      </c>
      <c r="M144" s="43">
        <v>20866700</v>
      </c>
      <c r="N144" s="41">
        <f t="shared" si="11"/>
        <v>15</v>
      </c>
      <c r="O144" s="41">
        <f t="shared" si="10"/>
        <v>20866.7</v>
      </c>
    </row>
    <row r="145" spans="12:15">
      <c r="L145" s="42">
        <v>1510000</v>
      </c>
      <c r="M145" s="43">
        <v>21008900</v>
      </c>
      <c r="N145" s="41">
        <f t="shared" si="11"/>
        <v>15.1</v>
      </c>
      <c r="O145" s="41">
        <f t="shared" si="10"/>
        <v>21008.9</v>
      </c>
    </row>
    <row r="146" spans="12:15">
      <c r="L146" s="42">
        <v>1520000</v>
      </c>
      <c r="M146" s="43">
        <v>21168000</v>
      </c>
      <c r="N146" s="41">
        <f t="shared" si="11"/>
        <v>15.2</v>
      </c>
      <c r="O146" s="41">
        <f t="shared" si="10"/>
        <v>21168</v>
      </c>
    </row>
    <row r="147" spans="12:15">
      <c r="L147" s="42">
        <v>1530000</v>
      </c>
      <c r="M147" s="43">
        <v>21484700</v>
      </c>
      <c r="N147" s="41">
        <f t="shared" si="11"/>
        <v>15.3</v>
      </c>
      <c r="O147" s="41">
        <f t="shared" si="10"/>
        <v>21484.7</v>
      </c>
    </row>
    <row r="148" spans="12:15">
      <c r="L148" s="42">
        <v>1540000</v>
      </c>
      <c r="M148" s="43">
        <v>21669100</v>
      </c>
      <c r="N148" s="41">
        <f t="shared" si="11"/>
        <v>15.4</v>
      </c>
      <c r="O148" s="41">
        <f t="shared" si="10"/>
        <v>21669.1</v>
      </c>
    </row>
    <row r="149" spans="12:15">
      <c r="L149" s="42">
        <v>1550000</v>
      </c>
      <c r="M149" s="43">
        <v>21787500</v>
      </c>
      <c r="N149" s="41">
        <f t="shared" si="11"/>
        <v>15.5</v>
      </c>
      <c r="O149" s="41">
        <f t="shared" si="10"/>
        <v>21787.5</v>
      </c>
    </row>
    <row r="150" spans="12:15">
      <c r="L150" s="42">
        <v>1560000</v>
      </c>
      <c r="M150" s="43">
        <v>21842700</v>
      </c>
      <c r="N150" s="41">
        <f t="shared" si="11"/>
        <v>15.6</v>
      </c>
      <c r="O150" s="41">
        <f t="shared" si="10"/>
        <v>21842.7</v>
      </c>
    </row>
    <row r="151" spans="12:15">
      <c r="L151" s="42">
        <v>1570000</v>
      </c>
      <c r="M151" s="43">
        <v>21917900</v>
      </c>
      <c r="N151" s="41">
        <f t="shared" si="11"/>
        <v>15.7</v>
      </c>
      <c r="O151" s="41">
        <f t="shared" si="10"/>
        <v>21917.9</v>
      </c>
    </row>
    <row r="152" spans="12:15">
      <c r="L152" s="42">
        <v>1580000</v>
      </c>
      <c r="M152" s="43">
        <v>22226900</v>
      </c>
      <c r="N152" s="41">
        <f t="shared" si="11"/>
        <v>15.8</v>
      </c>
      <c r="O152" s="41">
        <f t="shared" si="10"/>
        <v>22226.9</v>
      </c>
    </row>
    <row r="153" spans="12:15">
      <c r="L153" s="42">
        <v>1590000</v>
      </c>
      <c r="M153" s="43">
        <v>22394900</v>
      </c>
      <c r="N153" s="41">
        <f t="shared" si="11"/>
        <v>15.9</v>
      </c>
      <c r="O153" s="41">
        <f t="shared" si="10"/>
        <v>22394.9</v>
      </c>
    </row>
    <row r="154" spans="12:15">
      <c r="L154" s="42">
        <v>1600000</v>
      </c>
      <c r="M154" s="43">
        <v>22393500</v>
      </c>
      <c r="N154" s="41">
        <f t="shared" si="11"/>
        <v>16</v>
      </c>
      <c r="O154" s="41">
        <f t="shared" si="10"/>
        <v>22393.5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opLeftCell="A7" workbookViewId="0">
      <selection activeCell="I30" sqref="I30"/>
    </sheetView>
  </sheetViews>
  <sheetFormatPr baseColWidth="10" defaultRowHeight="15"/>
  <cols>
    <col min="1" max="1" width="14.42578125" customWidth="1"/>
    <col min="2" max="2" width="13.85546875" customWidth="1"/>
    <col min="3" max="3" width="14.140625" customWidth="1"/>
    <col min="4" max="4" width="13.7109375" customWidth="1"/>
    <col min="7" max="7" width="15" customWidth="1"/>
    <col min="8" max="8" width="18" customWidth="1"/>
    <col min="9" max="9" width="18.42578125" customWidth="1"/>
    <col min="10" max="10" width="22" customWidth="1"/>
    <col min="11" max="11" width="21.28515625" customWidth="1"/>
  </cols>
  <sheetData>
    <row r="1" spans="1:11">
      <c r="A1" s="8" t="s">
        <v>0</v>
      </c>
      <c r="B1" s="1" t="s">
        <v>1</v>
      </c>
      <c r="C1" s="2" t="s">
        <v>10</v>
      </c>
      <c r="D1" s="3" t="s">
        <v>9</v>
      </c>
      <c r="E1" s="2" t="s">
        <v>11</v>
      </c>
      <c r="F1" s="2" t="s">
        <v>2</v>
      </c>
      <c r="G1" s="2" t="s">
        <v>5</v>
      </c>
      <c r="H1" s="2" t="s">
        <v>18</v>
      </c>
      <c r="I1" s="7" t="s">
        <v>4</v>
      </c>
      <c r="J1" s="10" t="s">
        <v>12</v>
      </c>
    </row>
    <row r="2" spans="1:11" ht="15.75" thickBot="1">
      <c r="A2" s="9">
        <v>4</v>
      </c>
      <c r="B2" s="4">
        <v>615.22</v>
      </c>
      <c r="C2" s="5">
        <v>0.215</v>
      </c>
      <c r="D2" s="6">
        <v>4.2500000000000003E-2</v>
      </c>
      <c r="E2" s="5">
        <v>1.5E-3</v>
      </c>
      <c r="F2" s="5">
        <v>6</v>
      </c>
      <c r="G2" s="5">
        <v>3.2800000000000003E-2</v>
      </c>
      <c r="H2" s="5">
        <v>1.17</v>
      </c>
      <c r="I2" s="5">
        <v>1.1399999999999999</v>
      </c>
      <c r="J2" s="26" t="s">
        <v>19</v>
      </c>
    </row>
    <row r="3" spans="1:11" ht="30">
      <c r="A3" s="35" t="s">
        <v>6</v>
      </c>
      <c r="B3" s="36" t="s">
        <v>23</v>
      </c>
      <c r="C3" s="14" t="s">
        <v>22</v>
      </c>
      <c r="D3" s="36" t="s">
        <v>21</v>
      </c>
      <c r="E3" s="15" t="s">
        <v>15</v>
      </c>
      <c r="F3" s="16" t="s">
        <v>16</v>
      </c>
      <c r="G3" s="17" t="s">
        <v>17</v>
      </c>
      <c r="H3" s="37" t="s">
        <v>13</v>
      </c>
      <c r="I3" s="38" t="s">
        <v>24</v>
      </c>
      <c r="J3" s="39" t="s">
        <v>20</v>
      </c>
      <c r="K3" s="40" t="s">
        <v>28</v>
      </c>
    </row>
    <row r="4" spans="1:11">
      <c r="A4" s="18">
        <v>560</v>
      </c>
      <c r="B4" s="23">
        <v>18.2</v>
      </c>
      <c r="C4" s="19">
        <v>21.41</v>
      </c>
      <c r="D4" s="23">
        <v>13</v>
      </c>
      <c r="E4" s="20">
        <f>C4*C4/$A$2</f>
        <v>114.597025</v>
      </c>
      <c r="F4" s="21">
        <f>C4/$A$2</f>
        <v>5.3525</v>
      </c>
      <c r="G4" s="22">
        <f>1.5*$D$2*6*2*F4*SQRT(3)/PI()</f>
        <v>2.2575057532500336</v>
      </c>
      <c r="H4" s="11">
        <v>1456</v>
      </c>
      <c r="I4" s="33">
        <v>4.08</v>
      </c>
      <c r="J4" s="24">
        <f>SQRT(2*D4*9.8/1.225)</f>
        <v>14.422205101855956</v>
      </c>
      <c r="K4" s="24">
        <f>(I4-IDA!$I$4)/0.0426</f>
        <v>19.10798122065728</v>
      </c>
    </row>
    <row r="5" spans="1:11">
      <c r="A5" s="18">
        <v>550</v>
      </c>
      <c r="B5" s="23">
        <v>17.8</v>
      </c>
      <c r="C5" s="19">
        <v>21.04</v>
      </c>
      <c r="D5" s="23">
        <v>12.5</v>
      </c>
      <c r="E5" s="20">
        <f t="shared" ref="E5:E46" si="0">C5*C5/$A$2</f>
        <v>110.67039999999999</v>
      </c>
      <c r="F5" s="21">
        <f t="shared" ref="F5:F46" si="1">C5/$A$2</f>
        <v>5.26</v>
      </c>
      <c r="G5" s="22">
        <f>1.5*$D$2*6*2*F5*SQRT(3)/PI()</f>
        <v>2.2184923422877492</v>
      </c>
      <c r="H5" s="11">
        <v>1440</v>
      </c>
      <c r="I5" s="32">
        <v>4.08</v>
      </c>
      <c r="J5" s="24">
        <f>SQRT(2*D5*9.8/1.225)</f>
        <v>14.142135623730951</v>
      </c>
      <c r="K5" s="24">
        <f>(I5-IDA!$I$4)/0.0426</f>
        <v>19.10798122065728</v>
      </c>
    </row>
    <row r="6" spans="1:11">
      <c r="A6" s="18">
        <v>546</v>
      </c>
      <c r="B6" s="23">
        <v>17.2</v>
      </c>
      <c r="C6" s="19">
        <v>20.77</v>
      </c>
      <c r="D6" s="23">
        <v>12</v>
      </c>
      <c r="E6" s="20">
        <f t="shared" si="0"/>
        <v>107.848225</v>
      </c>
      <c r="F6" s="21">
        <f t="shared" si="1"/>
        <v>5.1924999999999999</v>
      </c>
      <c r="G6" s="22">
        <f t="shared" ref="G6:G46" si="2">1.5*$D$2*6*2*F6*SQRT(3)/PI()</f>
        <v>2.1900230964504059</v>
      </c>
      <c r="H6" s="11">
        <v>1419</v>
      </c>
      <c r="I6" s="32">
        <v>4.08</v>
      </c>
      <c r="J6" s="24">
        <f t="shared" ref="J6:J46" si="3">SQRT(2*D6*9.8/1.225)</f>
        <v>13.856406460551018</v>
      </c>
      <c r="K6" s="24">
        <f>(I6-IDA!$I$4)/0.0426</f>
        <v>19.10798122065728</v>
      </c>
    </row>
    <row r="7" spans="1:11">
      <c r="A7" s="18">
        <v>540</v>
      </c>
      <c r="B7" s="23">
        <v>17</v>
      </c>
      <c r="C7" s="19">
        <v>20.420000000000002</v>
      </c>
      <c r="D7" s="23">
        <v>12</v>
      </c>
      <c r="E7" s="20">
        <f t="shared" si="0"/>
        <v>104.24410000000002</v>
      </c>
      <c r="F7" s="21">
        <f t="shared" si="1"/>
        <v>5.1050000000000004</v>
      </c>
      <c r="G7" s="22">
        <f t="shared" si="2"/>
        <v>2.1531185185131103</v>
      </c>
      <c r="H7" s="11">
        <v>1399</v>
      </c>
      <c r="I7" s="32">
        <v>4.08</v>
      </c>
      <c r="J7" s="24">
        <f t="shared" si="3"/>
        <v>13.856406460551018</v>
      </c>
      <c r="K7" s="24">
        <f>(I7-IDA!$I$4)/0.0426</f>
        <v>19.10798122065728</v>
      </c>
    </row>
    <row r="8" spans="1:11">
      <c r="A8" s="18">
        <v>530</v>
      </c>
      <c r="B8" s="23">
        <v>16.8</v>
      </c>
      <c r="C8" s="23">
        <v>20.16</v>
      </c>
      <c r="D8" s="23">
        <v>11.5</v>
      </c>
      <c r="E8" s="20">
        <f t="shared" si="0"/>
        <v>101.60640000000001</v>
      </c>
      <c r="F8" s="21">
        <f t="shared" si="1"/>
        <v>5.04</v>
      </c>
      <c r="G8" s="22">
        <f t="shared" si="2"/>
        <v>2.1257036891882612</v>
      </c>
      <c r="H8" s="11">
        <v>1380</v>
      </c>
      <c r="I8" s="32">
        <v>4.08</v>
      </c>
      <c r="J8" s="24">
        <f t="shared" si="3"/>
        <v>13.564659966250536</v>
      </c>
      <c r="K8" s="24">
        <f>(I8-IDA!$I$4)/0.0426</f>
        <v>19.10798122065728</v>
      </c>
    </row>
    <row r="9" spans="1:11">
      <c r="A9" s="18">
        <v>515</v>
      </c>
      <c r="B9" s="23">
        <v>16.399999999999999</v>
      </c>
      <c r="C9" s="23">
        <v>19.7</v>
      </c>
      <c r="D9" s="23">
        <v>11</v>
      </c>
      <c r="E9" s="20">
        <f t="shared" si="0"/>
        <v>97.022499999999994</v>
      </c>
      <c r="F9" s="21">
        <f t="shared" si="1"/>
        <v>4.9249999999999998</v>
      </c>
      <c r="G9" s="22">
        <f t="shared" si="2"/>
        <v>2.0772005296135294</v>
      </c>
      <c r="H9" s="11">
        <v>1362</v>
      </c>
      <c r="I9" s="32">
        <v>4.07</v>
      </c>
      <c r="J9" s="24">
        <f t="shared" si="3"/>
        <v>13.266499161421599</v>
      </c>
      <c r="K9" s="24">
        <f>(I9-IDA!$I$4)/0.0426</f>
        <v>18.873239436619723</v>
      </c>
    </row>
    <row r="10" spans="1:11">
      <c r="A10" s="18">
        <v>505</v>
      </c>
      <c r="B10" s="23">
        <v>16.2</v>
      </c>
      <c r="C10" s="23">
        <v>19.55</v>
      </c>
      <c r="D10" s="23">
        <v>10.8</v>
      </c>
      <c r="E10" s="20">
        <f t="shared" si="0"/>
        <v>95.550625000000011</v>
      </c>
      <c r="F10" s="21">
        <f t="shared" si="1"/>
        <v>4.8875000000000002</v>
      </c>
      <c r="G10" s="22">
        <f t="shared" si="2"/>
        <v>2.0613842819261166</v>
      </c>
      <c r="H10" s="11">
        <v>1341</v>
      </c>
      <c r="I10" s="32">
        <v>4.07</v>
      </c>
      <c r="J10" s="24">
        <f t="shared" si="3"/>
        <v>13.145341380123988</v>
      </c>
      <c r="K10" s="24">
        <f>(I10-IDA!$I$4)/0.0426</f>
        <v>18.873239436619723</v>
      </c>
    </row>
    <row r="11" spans="1:11">
      <c r="A11" s="18">
        <v>495</v>
      </c>
      <c r="B11" s="23">
        <v>16</v>
      </c>
      <c r="C11" s="23">
        <v>18.8</v>
      </c>
      <c r="D11" s="23">
        <v>10.5</v>
      </c>
      <c r="E11" s="20">
        <f t="shared" si="0"/>
        <v>88.360000000000014</v>
      </c>
      <c r="F11" s="21">
        <f t="shared" si="1"/>
        <v>4.7</v>
      </c>
      <c r="G11" s="22">
        <f t="shared" si="2"/>
        <v>1.9823030434890534</v>
      </c>
      <c r="H11" s="11">
        <v>1321</v>
      </c>
      <c r="I11" s="32">
        <v>4.07</v>
      </c>
      <c r="J11" s="24">
        <f t="shared" si="3"/>
        <v>12.961481396815721</v>
      </c>
      <c r="K11" s="24">
        <f>(I11-IDA!$I$4)/0.0426</f>
        <v>18.873239436619723</v>
      </c>
    </row>
    <row r="12" spans="1:11">
      <c r="A12" s="27">
        <v>487</v>
      </c>
      <c r="B12" s="24">
        <v>15.9</v>
      </c>
      <c r="C12" s="24">
        <v>18.3</v>
      </c>
      <c r="D12" s="24">
        <v>10.3</v>
      </c>
      <c r="E12" s="20">
        <f t="shared" si="0"/>
        <v>83.722500000000011</v>
      </c>
      <c r="F12" s="21">
        <f t="shared" si="1"/>
        <v>4.5750000000000002</v>
      </c>
      <c r="G12" s="22">
        <f t="shared" si="2"/>
        <v>1.9295822178643445</v>
      </c>
      <c r="H12" s="25">
        <v>1300</v>
      </c>
      <c r="I12" s="33">
        <v>4.07</v>
      </c>
      <c r="J12" s="24">
        <f t="shared" si="3"/>
        <v>12.83744522870497</v>
      </c>
      <c r="K12" s="24">
        <f>(I12-IDA!$I$4)/0.0426</f>
        <v>18.873239436619723</v>
      </c>
    </row>
    <row r="13" spans="1:11">
      <c r="A13" s="27">
        <v>478</v>
      </c>
      <c r="B13" s="24">
        <v>15.6</v>
      </c>
      <c r="C13" s="24">
        <v>18.100000000000001</v>
      </c>
      <c r="D13" s="24">
        <v>10</v>
      </c>
      <c r="E13" s="20">
        <f t="shared" si="0"/>
        <v>81.902500000000018</v>
      </c>
      <c r="F13" s="21">
        <f t="shared" si="1"/>
        <v>4.5250000000000004</v>
      </c>
      <c r="G13" s="22">
        <f t="shared" si="2"/>
        <v>1.9084938876144608</v>
      </c>
      <c r="H13" s="25">
        <v>1281</v>
      </c>
      <c r="I13" s="33">
        <v>4.07</v>
      </c>
      <c r="J13" s="24">
        <f t="shared" si="3"/>
        <v>12.649110640673518</v>
      </c>
      <c r="K13" s="24">
        <f>(I13-IDA!$I$4)/0.0426</f>
        <v>18.873239436619723</v>
      </c>
    </row>
    <row r="14" spans="1:11">
      <c r="A14" s="27">
        <v>465</v>
      </c>
      <c r="B14" s="24">
        <v>15.3</v>
      </c>
      <c r="C14" s="24">
        <v>17.7</v>
      </c>
      <c r="D14" s="24">
        <v>8.8699999999999992</v>
      </c>
      <c r="E14" s="20">
        <f t="shared" si="0"/>
        <v>78.322499999999991</v>
      </c>
      <c r="F14" s="21">
        <f t="shared" si="1"/>
        <v>4.4249999999999998</v>
      </c>
      <c r="G14" s="22">
        <f t="shared" si="2"/>
        <v>1.8663172271146937</v>
      </c>
      <c r="H14" s="25">
        <v>1261</v>
      </c>
      <c r="I14" s="33">
        <v>4.07</v>
      </c>
      <c r="J14" s="24">
        <f t="shared" si="3"/>
        <v>11.913018089468343</v>
      </c>
      <c r="K14" s="24">
        <f>(I14-IDA!$I$4)/0.0426</f>
        <v>18.873239436619723</v>
      </c>
    </row>
    <row r="15" spans="1:11">
      <c r="A15" s="27">
        <v>460</v>
      </c>
      <c r="B15" s="24">
        <v>15.2</v>
      </c>
      <c r="C15" s="24">
        <v>17.399999999999999</v>
      </c>
      <c r="D15" s="24">
        <v>9.5</v>
      </c>
      <c r="E15" s="20">
        <f t="shared" si="0"/>
        <v>75.689999999999984</v>
      </c>
      <c r="F15" s="21">
        <f t="shared" si="1"/>
        <v>4.3499999999999996</v>
      </c>
      <c r="G15" s="22">
        <f t="shared" si="2"/>
        <v>1.8346847317398685</v>
      </c>
      <c r="H15" s="25">
        <v>1240</v>
      </c>
      <c r="I15" s="33">
        <v>4.07</v>
      </c>
      <c r="J15" s="24">
        <f t="shared" si="3"/>
        <v>12.328828005937952</v>
      </c>
      <c r="K15" s="24">
        <f>(I15-IDA!$I$4)/0.0426</f>
        <v>18.873239436619723</v>
      </c>
    </row>
    <row r="16" spans="1:11">
      <c r="A16" s="27">
        <v>450</v>
      </c>
      <c r="B16" s="24">
        <v>14.6</v>
      </c>
      <c r="C16" s="24">
        <v>17</v>
      </c>
      <c r="D16" s="24">
        <v>9.1</v>
      </c>
      <c r="E16" s="20">
        <f t="shared" si="0"/>
        <v>72.25</v>
      </c>
      <c r="F16" s="21">
        <f t="shared" si="1"/>
        <v>4.25</v>
      </c>
      <c r="G16" s="22">
        <f t="shared" si="2"/>
        <v>1.7925080712401014</v>
      </c>
      <c r="H16" s="25">
        <v>1220</v>
      </c>
      <c r="I16" s="33">
        <v>4.07</v>
      </c>
      <c r="J16" s="24">
        <f t="shared" si="3"/>
        <v>12.066482503198685</v>
      </c>
      <c r="K16" s="24">
        <f>(I16-IDA!$I$4)/0.0426</f>
        <v>18.873239436619723</v>
      </c>
    </row>
    <row r="17" spans="1:11">
      <c r="A17" s="27">
        <v>446</v>
      </c>
      <c r="B17" s="24">
        <v>14.3</v>
      </c>
      <c r="C17" s="24">
        <v>16.77</v>
      </c>
      <c r="D17" s="24">
        <v>9</v>
      </c>
      <c r="E17" s="20">
        <f t="shared" si="0"/>
        <v>70.308224999999993</v>
      </c>
      <c r="F17" s="21">
        <f t="shared" si="1"/>
        <v>4.1924999999999999</v>
      </c>
      <c r="G17" s="22">
        <f t="shared" si="2"/>
        <v>1.7682564914527354</v>
      </c>
      <c r="H17" s="25">
        <v>1200</v>
      </c>
      <c r="I17" s="33">
        <v>4.07</v>
      </c>
      <c r="J17" s="24">
        <f t="shared" si="3"/>
        <v>12</v>
      </c>
      <c r="K17" s="24">
        <f>(I17-IDA!$I$4)/0.0426</f>
        <v>18.873239436619723</v>
      </c>
    </row>
    <row r="18" spans="1:11">
      <c r="A18" s="27">
        <v>431</v>
      </c>
      <c r="B18" s="24">
        <v>14.3</v>
      </c>
      <c r="C18" s="24">
        <v>16.3</v>
      </c>
      <c r="D18" s="24">
        <v>8.5500000000000007</v>
      </c>
      <c r="E18" s="20">
        <f t="shared" si="0"/>
        <v>66.422499999999999</v>
      </c>
      <c r="F18" s="21">
        <f t="shared" si="1"/>
        <v>4.0750000000000002</v>
      </c>
      <c r="G18" s="22">
        <f t="shared" si="2"/>
        <v>1.718698915365509</v>
      </c>
      <c r="H18" s="25">
        <v>1180</v>
      </c>
      <c r="I18" s="33">
        <v>4.07</v>
      </c>
      <c r="J18" s="24">
        <f t="shared" si="3"/>
        <v>11.696153213770756</v>
      </c>
      <c r="K18" s="24">
        <f>(I18-IDA!$I$4)/0.0426</f>
        <v>18.873239436619723</v>
      </c>
    </row>
    <row r="19" spans="1:11">
      <c r="A19" s="27">
        <v>427</v>
      </c>
      <c r="B19" s="24">
        <v>13.7</v>
      </c>
      <c r="C19" s="24">
        <v>16.04</v>
      </c>
      <c r="D19" s="24">
        <v>8.35</v>
      </c>
      <c r="E19" s="20">
        <f t="shared" si="0"/>
        <v>64.320399999999992</v>
      </c>
      <c r="F19" s="21">
        <f t="shared" si="1"/>
        <v>4.01</v>
      </c>
      <c r="G19" s="22">
        <f t="shared" si="2"/>
        <v>1.6912840860406604</v>
      </c>
      <c r="H19" s="25">
        <v>1160</v>
      </c>
      <c r="I19" s="33">
        <v>4.07</v>
      </c>
      <c r="J19" s="24">
        <f t="shared" si="3"/>
        <v>11.558546621439911</v>
      </c>
      <c r="K19" s="24">
        <f>(I19-IDA!$I$4)/0.0426</f>
        <v>18.873239436619723</v>
      </c>
    </row>
    <row r="20" spans="1:11">
      <c r="A20" s="27">
        <v>420</v>
      </c>
      <c r="B20" s="24">
        <v>13.68</v>
      </c>
      <c r="C20" s="24">
        <v>15.82</v>
      </c>
      <c r="D20" s="24">
        <v>8.1999999999999993</v>
      </c>
      <c r="E20" s="20">
        <f t="shared" si="0"/>
        <v>62.568100000000001</v>
      </c>
      <c r="F20" s="21">
        <f t="shared" si="1"/>
        <v>3.9550000000000001</v>
      </c>
      <c r="G20" s="22">
        <f t="shared" si="2"/>
        <v>1.6680869227657882</v>
      </c>
      <c r="H20" s="25">
        <v>1141</v>
      </c>
      <c r="I20" s="33">
        <v>4.07</v>
      </c>
      <c r="J20" s="24">
        <f t="shared" si="3"/>
        <v>11.454256850621082</v>
      </c>
      <c r="K20" s="24">
        <f>(I20-IDA!$I$4)/0.0426</f>
        <v>18.873239436619723</v>
      </c>
    </row>
    <row r="21" spans="1:11">
      <c r="A21" s="27">
        <v>410</v>
      </c>
      <c r="B21" s="24">
        <v>13.3</v>
      </c>
      <c r="C21" s="24">
        <v>15.3</v>
      </c>
      <c r="D21" s="24">
        <v>8</v>
      </c>
      <c r="E21" s="20">
        <f t="shared" si="0"/>
        <v>58.522500000000008</v>
      </c>
      <c r="F21" s="21">
        <f t="shared" si="1"/>
        <v>3.8250000000000002</v>
      </c>
      <c r="G21" s="22">
        <f t="shared" si="2"/>
        <v>1.6132572641160914</v>
      </c>
      <c r="H21" s="25">
        <v>1120</v>
      </c>
      <c r="I21" s="33">
        <v>4.0599999999999996</v>
      </c>
      <c r="J21" s="24">
        <f t="shared" si="3"/>
        <v>11.313708498984761</v>
      </c>
      <c r="K21" s="24">
        <f>(I21-IDA!$I$4)/0.0426</f>
        <v>18.638497652582149</v>
      </c>
    </row>
    <row r="22" spans="1:11">
      <c r="A22" s="27">
        <v>400</v>
      </c>
      <c r="B22" s="24">
        <v>13.2</v>
      </c>
      <c r="C22" s="24">
        <v>14.9</v>
      </c>
      <c r="D22" s="24">
        <v>7.6</v>
      </c>
      <c r="E22" s="20">
        <f t="shared" si="0"/>
        <v>55.502500000000005</v>
      </c>
      <c r="F22" s="21">
        <f t="shared" si="1"/>
        <v>3.7250000000000001</v>
      </c>
      <c r="G22" s="22">
        <f t="shared" si="2"/>
        <v>1.5710806036163243</v>
      </c>
      <c r="H22" s="25">
        <v>1100</v>
      </c>
      <c r="I22" s="33">
        <v>4.0599999999999996</v>
      </c>
      <c r="J22" s="24">
        <f t="shared" si="3"/>
        <v>11.027239001672177</v>
      </c>
      <c r="K22" s="24">
        <f>(I22-IDA!$I$4)/0.0426</f>
        <v>18.638497652582149</v>
      </c>
    </row>
    <row r="23" spans="1:11">
      <c r="A23" s="27">
        <v>387</v>
      </c>
      <c r="B23" s="24">
        <v>12.9</v>
      </c>
      <c r="C23" s="24">
        <v>14.35</v>
      </c>
      <c r="D23" s="24">
        <v>7.45</v>
      </c>
      <c r="E23" s="20">
        <f t="shared" si="0"/>
        <v>51.480624999999996</v>
      </c>
      <c r="F23" s="21">
        <f t="shared" si="1"/>
        <v>3.5874999999999999</v>
      </c>
      <c r="G23" s="22">
        <f t="shared" si="2"/>
        <v>1.5130876954291446</v>
      </c>
      <c r="H23" s="25">
        <v>1081</v>
      </c>
      <c r="I23" s="33">
        <v>4.0599999999999996</v>
      </c>
      <c r="J23" s="24">
        <f t="shared" si="3"/>
        <v>10.917875251164945</v>
      </c>
      <c r="K23" s="24">
        <f>(I23-IDA!$I$4)/0.0426</f>
        <v>18.638497652582149</v>
      </c>
    </row>
    <row r="24" spans="1:11">
      <c r="A24" s="27">
        <v>365</v>
      </c>
      <c r="B24" s="24">
        <v>12.1</v>
      </c>
      <c r="C24" s="24">
        <v>13.6</v>
      </c>
      <c r="D24" s="24">
        <v>7.25</v>
      </c>
      <c r="E24" s="20">
        <f t="shared" si="0"/>
        <v>46.239999999999995</v>
      </c>
      <c r="F24" s="21">
        <f t="shared" si="1"/>
        <v>3.4</v>
      </c>
      <c r="G24" s="22">
        <f t="shared" si="2"/>
        <v>1.4340064569920812</v>
      </c>
      <c r="H24" s="25">
        <v>1060</v>
      </c>
      <c r="I24" s="33">
        <v>4.0599999999999996</v>
      </c>
      <c r="J24" s="24">
        <f t="shared" si="3"/>
        <v>10.770329614269009</v>
      </c>
      <c r="K24" s="24">
        <f>(I24-IDA!$I$4)/0.0426</f>
        <v>18.638497652582149</v>
      </c>
    </row>
    <row r="25" spans="1:11">
      <c r="A25" s="27">
        <v>357</v>
      </c>
      <c r="B25" s="24">
        <v>11.9</v>
      </c>
      <c r="C25" s="24">
        <v>13.25</v>
      </c>
      <c r="D25" s="24">
        <v>6.95</v>
      </c>
      <c r="E25" s="20">
        <f t="shared" si="0"/>
        <v>43.890625</v>
      </c>
      <c r="F25" s="21">
        <f t="shared" si="1"/>
        <v>3.3125</v>
      </c>
      <c r="G25" s="22">
        <f t="shared" si="2"/>
        <v>1.3971018790547851</v>
      </c>
      <c r="H25" s="25">
        <v>1039</v>
      </c>
      <c r="I25" s="33">
        <v>4.0599999999999996</v>
      </c>
      <c r="J25" s="24">
        <f t="shared" si="3"/>
        <v>10.545141061171254</v>
      </c>
      <c r="K25" s="24">
        <f>(I25-IDA!$I$4)/0.0426</f>
        <v>18.638497652582149</v>
      </c>
    </row>
    <row r="26" spans="1:11">
      <c r="A26" s="27">
        <v>354</v>
      </c>
      <c r="B26" s="24">
        <v>11.4</v>
      </c>
      <c r="C26" s="24">
        <v>13.15</v>
      </c>
      <c r="D26" s="24">
        <v>6.7</v>
      </c>
      <c r="E26" s="20">
        <f t="shared" si="0"/>
        <v>43.230625000000003</v>
      </c>
      <c r="F26" s="21">
        <f t="shared" si="1"/>
        <v>3.2875000000000001</v>
      </c>
      <c r="G26" s="22">
        <f t="shared" si="2"/>
        <v>1.3865577139298433</v>
      </c>
      <c r="H26" s="25">
        <v>1020</v>
      </c>
      <c r="I26" s="33">
        <v>4.0599999999999996</v>
      </c>
      <c r="J26" s="24">
        <f t="shared" si="3"/>
        <v>10.353743284435827</v>
      </c>
      <c r="K26" s="24">
        <f>(I26-IDA!$I$4)/0.0426</f>
        <v>18.638497652582149</v>
      </c>
    </row>
    <row r="27" spans="1:11">
      <c r="A27" s="27">
        <v>349</v>
      </c>
      <c r="B27" s="24">
        <v>11.4</v>
      </c>
      <c r="C27" s="24">
        <v>12.98</v>
      </c>
      <c r="D27" s="24">
        <v>6.5</v>
      </c>
      <c r="E27" s="20">
        <f t="shared" si="0"/>
        <v>42.120100000000001</v>
      </c>
      <c r="F27" s="21">
        <f t="shared" si="1"/>
        <v>3.2450000000000001</v>
      </c>
      <c r="G27" s="22">
        <f t="shared" si="2"/>
        <v>1.3686326332174421</v>
      </c>
      <c r="H27" s="11">
        <v>999</v>
      </c>
      <c r="I27" s="33">
        <v>4.0599999999999996</v>
      </c>
      <c r="J27" s="24">
        <f t="shared" si="3"/>
        <v>10.198039027185569</v>
      </c>
      <c r="K27" s="24">
        <f>(I27-IDA!$I$4)/0.0426</f>
        <v>18.638497652582149</v>
      </c>
    </row>
    <row r="28" spans="1:11">
      <c r="A28" s="27">
        <v>344</v>
      </c>
      <c r="B28" s="24">
        <v>11.38</v>
      </c>
      <c r="C28" s="24">
        <v>12.7</v>
      </c>
      <c r="D28" s="24">
        <v>6.2</v>
      </c>
      <c r="E28" s="20">
        <f t="shared" si="0"/>
        <v>40.322499999999998</v>
      </c>
      <c r="F28" s="21">
        <f t="shared" si="1"/>
        <v>3.1749999999999998</v>
      </c>
      <c r="G28" s="22">
        <f t="shared" si="2"/>
        <v>1.3391089708676054</v>
      </c>
      <c r="H28" s="11">
        <v>979</v>
      </c>
      <c r="I28" s="33">
        <v>4.0599999999999996</v>
      </c>
      <c r="J28" s="24">
        <f t="shared" si="3"/>
        <v>9.9599196783909854</v>
      </c>
      <c r="K28" s="24">
        <f>(I28-IDA!$I$4)/0.0426</f>
        <v>18.638497652582149</v>
      </c>
    </row>
    <row r="29" spans="1:11">
      <c r="A29" s="27">
        <v>340</v>
      </c>
      <c r="B29" s="24">
        <v>11.1</v>
      </c>
      <c r="C29" s="24">
        <v>12.4</v>
      </c>
      <c r="D29" s="24">
        <v>6</v>
      </c>
      <c r="E29" s="20">
        <f t="shared" si="0"/>
        <v>38.440000000000005</v>
      </c>
      <c r="F29" s="21">
        <f t="shared" si="1"/>
        <v>3.1</v>
      </c>
      <c r="G29" s="22">
        <f t="shared" si="2"/>
        <v>1.3074764754927801</v>
      </c>
      <c r="H29" s="11">
        <v>961</v>
      </c>
      <c r="I29" s="33">
        <v>4.0599999999999996</v>
      </c>
      <c r="J29" s="24">
        <f t="shared" si="3"/>
        <v>9.7979589711327115</v>
      </c>
      <c r="K29" s="24">
        <f>(I29-IDA!$I$4)/0.0426</f>
        <v>18.638497652582149</v>
      </c>
    </row>
    <row r="30" spans="1:11">
      <c r="A30" s="27">
        <v>328</v>
      </c>
      <c r="B30" s="24">
        <v>10.9</v>
      </c>
      <c r="C30" s="24">
        <v>11.94</v>
      </c>
      <c r="D30" s="24">
        <v>5.65</v>
      </c>
      <c r="E30" s="20">
        <f t="shared" si="0"/>
        <v>35.640899999999995</v>
      </c>
      <c r="F30" s="21">
        <f t="shared" si="1"/>
        <v>2.9849999999999999</v>
      </c>
      <c r="G30" s="22">
        <f t="shared" si="2"/>
        <v>1.2589733159180478</v>
      </c>
      <c r="H30" s="11">
        <v>939</v>
      </c>
      <c r="I30" s="33">
        <v>3.97</v>
      </c>
      <c r="J30" s="24">
        <f t="shared" si="3"/>
        <v>9.5078914592037709</v>
      </c>
      <c r="K30" s="24">
        <f>(I30-IDA!$I$4)/0.0426</f>
        <v>16.525821596244135</v>
      </c>
    </row>
    <row r="31" spans="1:11">
      <c r="A31" s="27">
        <v>314</v>
      </c>
      <c r="B31" s="24">
        <v>10.3</v>
      </c>
      <c r="C31" s="24">
        <v>11.4</v>
      </c>
      <c r="D31" s="24">
        <v>5.5</v>
      </c>
      <c r="E31" s="20">
        <f t="shared" si="0"/>
        <v>32.49</v>
      </c>
      <c r="F31" s="21">
        <f t="shared" si="1"/>
        <v>2.85</v>
      </c>
      <c r="G31" s="22">
        <f t="shared" si="2"/>
        <v>1.2020348242433621</v>
      </c>
      <c r="H31" s="11">
        <v>921</v>
      </c>
      <c r="I31" s="33">
        <v>3.97</v>
      </c>
      <c r="J31" s="24">
        <f t="shared" si="3"/>
        <v>9.3808315196468595</v>
      </c>
      <c r="K31" s="24">
        <f>(I31-IDA!$I$4)/0.0426</f>
        <v>16.525821596244135</v>
      </c>
    </row>
    <row r="32" spans="1:11">
      <c r="A32" s="27">
        <v>359</v>
      </c>
      <c r="B32" s="24">
        <v>11.5</v>
      </c>
      <c r="C32" s="24">
        <v>13.13</v>
      </c>
      <c r="D32" s="24">
        <v>5.35</v>
      </c>
      <c r="E32" s="20">
        <f t="shared" si="0"/>
        <v>43.099225000000004</v>
      </c>
      <c r="F32" s="21">
        <f t="shared" si="1"/>
        <v>3.2825000000000002</v>
      </c>
      <c r="G32" s="22">
        <f t="shared" si="2"/>
        <v>1.384448880904855</v>
      </c>
      <c r="H32" s="11">
        <v>900</v>
      </c>
      <c r="I32" s="33">
        <v>3.97</v>
      </c>
      <c r="J32" s="24">
        <f t="shared" si="3"/>
        <v>9.2520268049763015</v>
      </c>
      <c r="K32" s="24">
        <f>(I32-IDA!$I$4)/0.0426</f>
        <v>16.525821596244135</v>
      </c>
    </row>
    <row r="33" spans="1:11">
      <c r="A33" s="27">
        <v>352</v>
      </c>
      <c r="B33" s="24">
        <v>11.4</v>
      </c>
      <c r="C33" s="24">
        <v>12.96</v>
      </c>
      <c r="D33" s="24">
        <v>5.05</v>
      </c>
      <c r="E33" s="20">
        <f t="shared" si="0"/>
        <v>41.990400000000008</v>
      </c>
      <c r="F33" s="21">
        <f t="shared" si="1"/>
        <v>3.24</v>
      </c>
      <c r="G33" s="22">
        <f t="shared" si="2"/>
        <v>1.3665238001924538</v>
      </c>
      <c r="H33" s="11">
        <v>879</v>
      </c>
      <c r="I33" s="33">
        <v>3.72</v>
      </c>
      <c r="J33" s="24">
        <f t="shared" si="3"/>
        <v>8.9888820216976928</v>
      </c>
      <c r="K33" s="24">
        <f>(I33-IDA!$I$4)/0.0426</f>
        <v>10.657276995305169</v>
      </c>
    </row>
    <row r="34" spans="1:11">
      <c r="A34" s="27">
        <v>340</v>
      </c>
      <c r="B34" s="24">
        <v>11.1</v>
      </c>
      <c r="C34" s="24">
        <v>12.4</v>
      </c>
      <c r="D34" s="24">
        <v>4.95</v>
      </c>
      <c r="E34" s="20">
        <f t="shared" si="0"/>
        <v>38.440000000000005</v>
      </c>
      <c r="F34" s="21">
        <f t="shared" si="1"/>
        <v>3.1</v>
      </c>
      <c r="G34" s="22">
        <f t="shared" si="2"/>
        <v>1.3074764754927801</v>
      </c>
      <c r="H34" s="11">
        <v>859</v>
      </c>
      <c r="I34" s="33">
        <v>3.72</v>
      </c>
      <c r="J34" s="24">
        <f t="shared" si="3"/>
        <v>8.8994381845147963</v>
      </c>
      <c r="K34" s="24">
        <f>(I34-IDA!$I$4)/0.0426</f>
        <v>10.657276995305169</v>
      </c>
    </row>
    <row r="35" spans="1:11">
      <c r="A35" s="27">
        <v>328</v>
      </c>
      <c r="B35" s="24">
        <v>10.9</v>
      </c>
      <c r="C35" s="24">
        <v>11.92</v>
      </c>
      <c r="D35" s="24">
        <v>4.75</v>
      </c>
      <c r="E35" s="20">
        <f t="shared" si="0"/>
        <v>35.521599999999999</v>
      </c>
      <c r="F35" s="21">
        <f t="shared" si="1"/>
        <v>2.98</v>
      </c>
      <c r="G35" s="22">
        <f t="shared" si="2"/>
        <v>1.2568644828930593</v>
      </c>
      <c r="H35" s="25">
        <v>841</v>
      </c>
      <c r="I35" s="33">
        <v>3.71</v>
      </c>
      <c r="J35" s="24">
        <f t="shared" si="3"/>
        <v>8.717797887081348</v>
      </c>
      <c r="K35" s="24">
        <f>(I35-IDA!$I$4)/0.0426</f>
        <v>10.422535211267604</v>
      </c>
    </row>
    <row r="36" spans="1:11">
      <c r="A36" s="27">
        <v>304</v>
      </c>
      <c r="B36" s="24">
        <v>10.199999999999999</v>
      </c>
      <c r="C36" s="24">
        <v>11</v>
      </c>
      <c r="D36" s="24">
        <v>4.5</v>
      </c>
      <c r="E36" s="20">
        <f t="shared" si="0"/>
        <v>30.25</v>
      </c>
      <c r="F36" s="21">
        <f t="shared" si="1"/>
        <v>2.75</v>
      </c>
      <c r="G36" s="22">
        <f t="shared" si="2"/>
        <v>1.1598581637435952</v>
      </c>
      <c r="H36" s="25">
        <v>819</v>
      </c>
      <c r="I36" s="33">
        <v>3.71</v>
      </c>
      <c r="J36" s="24">
        <f t="shared" si="3"/>
        <v>8.4852813742385695</v>
      </c>
      <c r="K36" s="24">
        <f>(I36-IDA!$I$4)/0.0426</f>
        <v>10.422535211267604</v>
      </c>
    </row>
    <row r="37" spans="1:11">
      <c r="A37" s="27">
        <v>297</v>
      </c>
      <c r="B37" s="24">
        <v>9.9</v>
      </c>
      <c r="C37" s="24">
        <v>10.65</v>
      </c>
      <c r="D37" s="24">
        <v>4.4000000000000004</v>
      </c>
      <c r="E37" s="20">
        <f t="shared" si="0"/>
        <v>28.355625000000003</v>
      </c>
      <c r="F37" s="21">
        <f t="shared" si="1"/>
        <v>2.6625000000000001</v>
      </c>
      <c r="G37" s="22">
        <f t="shared" si="2"/>
        <v>1.1229535858062987</v>
      </c>
      <c r="H37" s="25">
        <v>801</v>
      </c>
      <c r="I37" s="33">
        <v>3.68</v>
      </c>
      <c r="J37" s="24">
        <f t="shared" si="3"/>
        <v>8.390470785361213</v>
      </c>
      <c r="K37" s="24">
        <f>(I37-IDA!$I$4)/0.0426</f>
        <v>9.7183098591549335</v>
      </c>
    </row>
    <row r="38" spans="1:11">
      <c r="A38" s="27">
        <v>285</v>
      </c>
      <c r="B38" s="24">
        <v>9.1999999999999993</v>
      </c>
      <c r="C38" s="24">
        <v>10.1</v>
      </c>
      <c r="D38" s="24">
        <v>4.2</v>
      </c>
      <c r="E38" s="20">
        <f t="shared" si="0"/>
        <v>25.502499999999998</v>
      </c>
      <c r="F38" s="21">
        <f t="shared" si="1"/>
        <v>2.5249999999999999</v>
      </c>
      <c r="G38" s="22">
        <f t="shared" si="2"/>
        <v>1.0649606776191192</v>
      </c>
      <c r="H38" s="25">
        <v>780</v>
      </c>
      <c r="I38" s="33">
        <v>3.67</v>
      </c>
      <c r="J38" s="24">
        <f t="shared" si="3"/>
        <v>8.1975606127676794</v>
      </c>
      <c r="K38" s="24">
        <f>(I38-IDA!$I$4)/0.0426</f>
        <v>9.4835680751173683</v>
      </c>
    </row>
    <row r="39" spans="1:11">
      <c r="A39" s="27">
        <v>276</v>
      </c>
      <c r="B39" s="24">
        <v>8.9600000000000009</v>
      </c>
      <c r="C39" s="24">
        <v>10</v>
      </c>
      <c r="D39" s="24">
        <v>4</v>
      </c>
      <c r="E39" s="20">
        <f t="shared" si="0"/>
        <v>25</v>
      </c>
      <c r="F39" s="21">
        <f t="shared" si="1"/>
        <v>2.5</v>
      </c>
      <c r="G39" s="22">
        <f t="shared" si="2"/>
        <v>1.0544165124941773</v>
      </c>
      <c r="H39" s="25">
        <v>760</v>
      </c>
      <c r="I39" s="33">
        <v>3.59</v>
      </c>
      <c r="J39" s="24">
        <f t="shared" si="3"/>
        <v>8</v>
      </c>
      <c r="K39" s="24">
        <f>(I39-IDA!$I$4)/0.0426</f>
        <v>7.6056338028168975</v>
      </c>
    </row>
    <row r="40" spans="1:11">
      <c r="A40" s="27">
        <v>276</v>
      </c>
      <c r="B40" s="24">
        <v>8.9600000000000009</v>
      </c>
      <c r="C40" s="24">
        <v>9.9499999999999993</v>
      </c>
      <c r="D40" s="24">
        <v>3.75</v>
      </c>
      <c r="E40" s="20">
        <f t="shared" si="0"/>
        <v>24.750624999999996</v>
      </c>
      <c r="F40" s="21">
        <f t="shared" si="1"/>
        <v>2.4874999999999998</v>
      </c>
      <c r="G40" s="22">
        <f t="shared" si="2"/>
        <v>1.0491444299317063</v>
      </c>
      <c r="H40" s="25">
        <v>739</v>
      </c>
      <c r="I40" s="33">
        <v>3.52</v>
      </c>
      <c r="J40" s="24">
        <f t="shared" si="3"/>
        <v>7.7459666924148332</v>
      </c>
      <c r="K40" s="24">
        <f>(I40-IDA!$I$4)/0.0426</f>
        <v>5.962441314553991</v>
      </c>
    </row>
    <row r="41" spans="1:11">
      <c r="A41" s="27">
        <v>264</v>
      </c>
      <c r="B41" s="24">
        <v>8.57</v>
      </c>
      <c r="C41" s="24">
        <v>9.4700000000000006</v>
      </c>
      <c r="D41" s="24">
        <v>3.6</v>
      </c>
      <c r="E41" s="20">
        <f t="shared" si="0"/>
        <v>22.420225000000002</v>
      </c>
      <c r="F41" s="21">
        <f t="shared" si="1"/>
        <v>2.3675000000000002</v>
      </c>
      <c r="G41" s="22">
        <f t="shared" si="2"/>
        <v>0.99853243733198593</v>
      </c>
      <c r="H41" s="25">
        <v>721</v>
      </c>
      <c r="I41" s="33">
        <v>3.52</v>
      </c>
      <c r="J41" s="24">
        <f t="shared" si="3"/>
        <v>7.5894663844041101</v>
      </c>
      <c r="K41" s="24">
        <f>(I41-IDA!$I$4)/0.0426</f>
        <v>5.962441314553991</v>
      </c>
    </row>
    <row r="42" spans="1:11">
      <c r="A42" s="27">
        <v>287</v>
      </c>
      <c r="B42" s="24">
        <v>9.5299999999999994</v>
      </c>
      <c r="C42" s="24">
        <v>10.48</v>
      </c>
      <c r="D42" s="24">
        <v>3.2</v>
      </c>
      <c r="E42" s="20">
        <f t="shared" si="0"/>
        <v>27.457600000000003</v>
      </c>
      <c r="F42" s="21">
        <f t="shared" si="1"/>
        <v>2.62</v>
      </c>
      <c r="G42" s="22">
        <f t="shared" si="2"/>
        <v>1.1050285050938979</v>
      </c>
      <c r="H42" s="25">
        <v>700</v>
      </c>
      <c r="I42" s="33">
        <v>3.31</v>
      </c>
      <c r="J42" s="24">
        <f t="shared" si="3"/>
        <v>7.1554175279993268</v>
      </c>
      <c r="K42" s="24">
        <f>(I42-IDA!$I$4)/0.0426</f>
        <v>1.0328638497652591</v>
      </c>
    </row>
    <row r="43" spans="1:11">
      <c r="A43" s="27">
        <v>274</v>
      </c>
      <c r="B43" s="24">
        <v>8.8800000000000008</v>
      </c>
      <c r="C43" s="24">
        <v>9.4600000000000009</v>
      </c>
      <c r="D43" s="24">
        <v>3.1</v>
      </c>
      <c r="E43" s="20">
        <f t="shared" si="0"/>
        <v>22.372900000000005</v>
      </c>
      <c r="F43" s="21">
        <f t="shared" si="1"/>
        <v>2.3650000000000002</v>
      </c>
      <c r="G43" s="22">
        <f t="shared" si="2"/>
        <v>0.99747802081949188</v>
      </c>
      <c r="H43" s="25">
        <v>681</v>
      </c>
      <c r="I43" s="33">
        <v>3.31</v>
      </c>
      <c r="J43" s="24">
        <f t="shared" si="3"/>
        <v>7.0427267446636037</v>
      </c>
      <c r="K43" s="24">
        <f>(I43-IDA!$I$4)/0.0426</f>
        <v>1.0328638497652591</v>
      </c>
    </row>
    <row r="44" spans="1:11">
      <c r="A44" s="28">
        <v>260</v>
      </c>
      <c r="B44" s="24">
        <v>8.43</v>
      </c>
      <c r="C44" s="24">
        <v>9.06</v>
      </c>
      <c r="D44" s="24">
        <v>3</v>
      </c>
      <c r="E44" s="20">
        <f t="shared" si="0"/>
        <v>20.520900000000001</v>
      </c>
      <c r="F44" s="21">
        <f t="shared" si="1"/>
        <v>2.2650000000000001</v>
      </c>
      <c r="G44" s="22">
        <f t="shared" si="2"/>
        <v>0.95530136031972468</v>
      </c>
      <c r="H44" s="25">
        <v>660</v>
      </c>
      <c r="I44" s="33">
        <v>3.31</v>
      </c>
      <c r="J44" s="24">
        <f t="shared" si="3"/>
        <v>6.9282032302755088</v>
      </c>
      <c r="K44" s="24">
        <f>(I44-IDA!$I$4)/0.0426</f>
        <v>1.0328638497652591</v>
      </c>
    </row>
    <row r="45" spans="1:11">
      <c r="A45" s="28">
        <v>246</v>
      </c>
      <c r="B45" s="24">
        <v>8.01</v>
      </c>
      <c r="C45" s="24">
        <v>8.42</v>
      </c>
      <c r="D45" s="24">
        <v>2.9</v>
      </c>
      <c r="E45" s="20">
        <f t="shared" si="0"/>
        <v>17.7241</v>
      </c>
      <c r="F45" s="21">
        <f t="shared" si="1"/>
        <v>2.105</v>
      </c>
      <c r="G45" s="22">
        <f t="shared" si="2"/>
        <v>0.88781870352009729</v>
      </c>
      <c r="H45" s="25">
        <v>639</v>
      </c>
      <c r="I45" s="33">
        <v>3.31</v>
      </c>
      <c r="J45" s="24">
        <f t="shared" si="3"/>
        <v>6.81175454637056</v>
      </c>
      <c r="K45" s="24">
        <f>(I45-IDA!$I$4)/0.0426</f>
        <v>1.0328638497652591</v>
      </c>
    </row>
    <row r="46" spans="1:11">
      <c r="A46" s="11">
        <v>223</v>
      </c>
      <c r="B46" s="24">
        <v>7.39</v>
      </c>
      <c r="C46" s="24">
        <v>7.7</v>
      </c>
      <c r="D46" s="24">
        <v>2.75</v>
      </c>
      <c r="E46" s="20">
        <f t="shared" si="0"/>
        <v>14.822500000000002</v>
      </c>
      <c r="F46" s="21">
        <f t="shared" si="1"/>
        <v>1.925</v>
      </c>
      <c r="G46" s="22">
        <f t="shared" si="2"/>
        <v>0.81190071462051661</v>
      </c>
      <c r="H46" s="24">
        <v>619</v>
      </c>
      <c r="I46" s="33">
        <v>3.29</v>
      </c>
      <c r="J46" s="24">
        <f t="shared" si="3"/>
        <v>6.6332495807107996</v>
      </c>
      <c r="K46" s="24">
        <f>(I46-IDA!$I$4)/0.0426</f>
        <v>0.56338028169014132</v>
      </c>
    </row>
    <row r="47" spans="1:11">
      <c r="A47" s="11"/>
      <c r="B47" s="11"/>
      <c r="C47" s="11"/>
      <c r="D47" s="24"/>
      <c r="E47" s="11"/>
      <c r="F47" s="11"/>
      <c r="G47" s="11"/>
      <c r="H47" s="11"/>
      <c r="I47" s="33"/>
      <c r="J47" s="24"/>
    </row>
    <row r="48" spans="1:11">
      <c r="A48" s="11"/>
      <c r="B48" s="11"/>
      <c r="C48" s="11"/>
      <c r="D48" s="24"/>
      <c r="E48" s="11"/>
      <c r="F48" s="11"/>
      <c r="G48" s="11"/>
      <c r="H48" s="11"/>
      <c r="I48" s="33"/>
      <c r="J48" s="24"/>
    </row>
    <row r="49" spans="1:10">
      <c r="A49" s="11"/>
      <c r="B49" s="11"/>
      <c r="C49" s="11"/>
      <c r="D49" s="24"/>
      <c r="E49" s="11"/>
      <c r="F49" s="11"/>
      <c r="G49" s="11"/>
      <c r="H49" s="11"/>
      <c r="I49" s="33"/>
      <c r="J49" s="24"/>
    </row>
    <row r="50" spans="1:10">
      <c r="A50" s="11"/>
      <c r="B50" s="11"/>
      <c r="C50" s="11"/>
      <c r="D50" s="24"/>
      <c r="E50" s="11"/>
      <c r="F50" s="11"/>
      <c r="G50" s="11"/>
      <c r="H50" s="11"/>
      <c r="I50" s="33"/>
      <c r="J50" s="24"/>
    </row>
    <row r="51" spans="1:10">
      <c r="A51" s="11"/>
      <c r="B51" s="11"/>
      <c r="C51" s="11"/>
      <c r="D51" s="24"/>
      <c r="E51" s="11"/>
      <c r="F51" s="11"/>
      <c r="G51" s="11"/>
      <c r="H51" s="11"/>
      <c r="I51" s="33"/>
      <c r="J51" s="24"/>
    </row>
    <row r="52" spans="1:10">
      <c r="A52" s="29"/>
      <c r="B52" s="29"/>
      <c r="C52" s="29"/>
      <c r="D52" s="24"/>
      <c r="E52" s="29"/>
      <c r="F52" s="29"/>
      <c r="G52" s="29"/>
      <c r="H52" s="29"/>
      <c r="I52" s="33"/>
      <c r="J52" s="24"/>
    </row>
    <row r="53" spans="1:10">
      <c r="A53" s="11"/>
      <c r="B53" s="24"/>
      <c r="C53" s="24"/>
      <c r="D53" s="24"/>
      <c r="E53" s="24"/>
      <c r="F53" s="24"/>
      <c r="G53" s="24"/>
      <c r="H53" s="11"/>
      <c r="I53" s="33"/>
      <c r="J53" s="24"/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IDA</vt:lpstr>
      <vt:lpstr>Vuelta</vt:lpstr>
      <vt:lpstr>Hoja3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</dc:creator>
  <cp:lastModifiedBy>ruben</cp:lastModifiedBy>
  <dcterms:created xsi:type="dcterms:W3CDTF">2016-03-29T14:50:17Z</dcterms:created>
  <dcterms:modified xsi:type="dcterms:W3CDTF">2016-11-13T23:32:17Z</dcterms:modified>
</cp:coreProperties>
</file>