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in\OneDrive\Documentos\operativa\Transporte\"/>
    </mc:Choice>
  </mc:AlternateContent>
  <xr:revisionPtr revIDLastSave="0" documentId="8_{CA58CFDF-D67B-4E1D-83C9-1A8B69F674D1}" xr6:coauthVersionLast="47" xr6:coauthVersionMax="47" xr10:uidLastSave="{00000000-0000-0000-0000-000000000000}"/>
  <bookViews>
    <workbookView xWindow="-110" yWindow="-110" windowWidth="19420" windowHeight="10560" xr2:uid="{DE85FC79-7656-4BE2-B253-7E32F54A69E8}"/>
  </bookViews>
  <sheets>
    <sheet name="EJERCICIO 1 (modi)" sheetId="7" r:id="rId1"/>
    <sheet name="Costos Mínimos" sheetId="4" r:id="rId2"/>
    <sheet name="EJERCICIO 1" sheetId="5" r:id="rId3"/>
    <sheet name="EJERCICIO 2" sheetId="6" r:id="rId4"/>
    <sheet name="Vogel" sheetId="3" r:id="rId5"/>
    <sheet name="Nor oeste" sheetId="1" r:id="rId6"/>
    <sheet name="Hoja2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0" i="7" l="1"/>
  <c r="H69" i="7"/>
  <c r="F69" i="7"/>
  <c r="Q64" i="7"/>
  <c r="Q63" i="7"/>
  <c r="Q62" i="7"/>
  <c r="Q61" i="7"/>
  <c r="P34" i="7"/>
  <c r="P33" i="7"/>
  <c r="P32" i="7"/>
  <c r="P31" i="7"/>
  <c r="E39" i="7"/>
  <c r="O8" i="7"/>
  <c r="O7" i="7"/>
  <c r="O6" i="7"/>
  <c r="O5" i="7"/>
  <c r="O4" i="7"/>
  <c r="O3" i="7"/>
  <c r="P231" i="7"/>
  <c r="Q219" i="7"/>
  <c r="Q218" i="7"/>
  <c r="H218" i="7"/>
  <c r="Q217" i="7"/>
  <c r="Q216" i="7"/>
  <c r="H216" i="7"/>
  <c r="H214" i="7"/>
  <c r="H212" i="7"/>
  <c r="S211" i="7"/>
  <c r="H210" i="7"/>
  <c r="U209" i="7"/>
  <c r="H208" i="7"/>
  <c r="S202" i="7"/>
  <c r="H202" i="7"/>
  <c r="U200" i="7"/>
  <c r="J200" i="7"/>
  <c r="D190" i="7"/>
  <c r="E147" i="7"/>
  <c r="D12" i="7"/>
  <c r="D38" i="6"/>
  <c r="D17" i="6"/>
  <c r="D74" i="5"/>
  <c r="D13" i="5"/>
  <c r="Y77" i="1"/>
  <c r="Z60" i="1"/>
  <c r="Z58" i="1"/>
  <c r="Z57" i="1"/>
  <c r="Z56" i="1"/>
  <c r="Z55" i="1"/>
  <c r="Z54" i="1"/>
  <c r="Z53" i="1"/>
  <c r="W43" i="1"/>
  <c r="M69" i="6"/>
  <c r="P115" i="5" l="1"/>
  <c r="Q103" i="5"/>
  <c r="Q102" i="5"/>
  <c r="Q101" i="5"/>
  <c r="Q100" i="5"/>
  <c r="S95" i="5"/>
  <c r="U93" i="5"/>
  <c r="S86" i="5"/>
  <c r="U84" i="5"/>
  <c r="H102" i="5"/>
  <c r="H92" i="5"/>
  <c r="H86" i="5"/>
  <c r="H100" i="5"/>
  <c r="J84" i="5"/>
  <c r="H98" i="5"/>
  <c r="H96" i="5"/>
  <c r="H94" i="5"/>
  <c r="D60" i="6"/>
  <c r="E31" i="5"/>
</calcChain>
</file>

<file path=xl/sharedStrings.xml><?xml version="1.0" encoding="utf-8"?>
<sst xmlns="http://schemas.openxmlformats.org/spreadsheetml/2006/main" count="683" uniqueCount="222">
  <si>
    <t>A</t>
  </si>
  <si>
    <t>B</t>
  </si>
  <si>
    <t>C</t>
  </si>
  <si>
    <t>D</t>
  </si>
  <si>
    <t>Demanda</t>
  </si>
  <si>
    <t>oferta</t>
  </si>
  <si>
    <t>Disponibilidad</t>
  </si>
  <si>
    <t>130/150</t>
  </si>
  <si>
    <t>F</t>
  </si>
  <si>
    <t>150/150</t>
  </si>
  <si>
    <t>PCJ</t>
  </si>
  <si>
    <t>PFI</t>
  </si>
  <si>
    <t>6*</t>
  </si>
  <si>
    <t>2*</t>
  </si>
  <si>
    <t>CENTRO DE DISTRIBUCIÓN</t>
  </si>
  <si>
    <t>PLANA</t>
  </si>
  <si>
    <t>Oferta</t>
  </si>
  <si>
    <t>40/40</t>
  </si>
  <si>
    <t>MEN</t>
  </si>
  <si>
    <t>CT=</t>
  </si>
  <si>
    <t>COSTOS MÍNIMOS</t>
  </si>
  <si>
    <t>CT</t>
  </si>
  <si>
    <t>VOGEL</t>
  </si>
  <si>
    <t>M</t>
  </si>
  <si>
    <t>15000/15000</t>
  </si>
  <si>
    <t xml:space="preserve">CT= </t>
  </si>
  <si>
    <t>FILAS</t>
  </si>
  <si>
    <t>Columnas</t>
  </si>
  <si>
    <t>F+C-1</t>
  </si>
  <si>
    <t xml:space="preserve">Posiciones con solución </t>
  </si>
  <si>
    <t>Solución es degenerada</t>
  </si>
  <si>
    <t>Slución no degenerada</t>
  </si>
  <si>
    <t>MODI</t>
  </si>
  <si>
    <t>S1</t>
  </si>
  <si>
    <t>S2</t>
  </si>
  <si>
    <t>S3</t>
  </si>
  <si>
    <t>T1</t>
  </si>
  <si>
    <t>T2</t>
  </si>
  <si>
    <t>T3</t>
  </si>
  <si>
    <t>T4</t>
  </si>
  <si>
    <r>
      <t xml:space="preserve">Sij+Tij+CIJ = </t>
    </r>
    <r>
      <rPr>
        <sz val="11"/>
        <color theme="1"/>
        <rFont val="Symbol"/>
        <family val="1"/>
        <charset val="2"/>
      </rPr>
      <t>a</t>
    </r>
    <r>
      <rPr>
        <sz val="9.9"/>
        <color theme="1"/>
        <rFont val="Calibri"/>
        <family val="2"/>
      </rPr>
      <t>ij</t>
    </r>
  </si>
  <si>
    <r>
      <t xml:space="preserve">Sij+Tij+CIJ = </t>
    </r>
    <r>
      <rPr>
        <sz val="11"/>
        <color theme="1"/>
        <rFont val="Symbol"/>
        <family val="1"/>
        <charset val="2"/>
      </rPr>
      <t>0</t>
    </r>
  </si>
  <si>
    <t>S1+T2+1300=0</t>
  </si>
  <si>
    <t>S1+T4+700=0</t>
  </si>
  <si>
    <t>S2+T2+1400=0</t>
  </si>
  <si>
    <t>S2+T3+600=0</t>
  </si>
  <si>
    <t>S3+T1+600=0</t>
  </si>
  <si>
    <t>S3+T2+1200=0</t>
  </si>
  <si>
    <t>S1=0</t>
  </si>
  <si>
    <t>T4=-700</t>
  </si>
  <si>
    <t>T2=-1300</t>
  </si>
  <si>
    <t>S2=-100</t>
  </si>
  <si>
    <t>T3=-500</t>
  </si>
  <si>
    <t>S3=100</t>
  </si>
  <si>
    <t>T1=-700</t>
  </si>
  <si>
    <t>S1+T1+800=a11</t>
  </si>
  <si>
    <t>S1+T3+400=a13</t>
  </si>
  <si>
    <t>0-500+400</t>
  </si>
  <si>
    <t>S2+T1+1100=a21</t>
  </si>
  <si>
    <t>-100-700+1100</t>
  </si>
  <si>
    <t>S2+T4+1000=a24</t>
  </si>
  <si>
    <t>-100-700+1000</t>
  </si>
  <si>
    <t>S3 +T3+800 =a33</t>
  </si>
  <si>
    <t>-100-500+800</t>
  </si>
  <si>
    <t>0-700+800</t>
  </si>
  <si>
    <t>S3+T4+900=a34</t>
  </si>
  <si>
    <t>100-700+900</t>
  </si>
  <si>
    <t>(1;3)</t>
  </si>
  <si>
    <t>(2;3)</t>
  </si>
  <si>
    <t>(2;2)</t>
  </si>
  <si>
    <t>(1;2)</t>
  </si>
  <si>
    <t>Qty</t>
  </si>
  <si>
    <t>TITA</t>
  </si>
  <si>
    <t>+</t>
  </si>
  <si>
    <t>-</t>
  </si>
  <si>
    <t>Minimo de los TITA (-)=</t>
  </si>
  <si>
    <t>(2;10)</t>
  </si>
  <si>
    <t>Nueva Qty</t>
  </si>
  <si>
    <t>= QTY +/- TITA (-)</t>
  </si>
  <si>
    <t>e</t>
  </si>
  <si>
    <t>Solución es NO  degenerada</t>
  </si>
  <si>
    <t>S4</t>
  </si>
  <si>
    <t>S5</t>
  </si>
  <si>
    <t>S1 + T1 + 90 =0</t>
  </si>
  <si>
    <t>S1 +T3+76=0</t>
  </si>
  <si>
    <t>S1+T4+0 =0</t>
  </si>
  <si>
    <t>S2+T3+70=0</t>
  </si>
  <si>
    <t>S3+T4+0=0</t>
  </si>
  <si>
    <t>S4+T2+56=0</t>
  </si>
  <si>
    <t>S4+T4+0=0</t>
  </si>
  <si>
    <t>S5+T1+86=0</t>
  </si>
  <si>
    <t>T1=-90</t>
  </si>
  <si>
    <t>S5=4</t>
  </si>
  <si>
    <t>T4=0</t>
  </si>
  <si>
    <t>T2=-56</t>
  </si>
  <si>
    <t>S4=0</t>
  </si>
  <si>
    <t>S3=0</t>
  </si>
  <si>
    <t>S1+T2+62= a12</t>
  </si>
  <si>
    <t>0-56+62=6</t>
  </si>
  <si>
    <t>S2+T1+82=a21</t>
  </si>
  <si>
    <t>S2+T2+58=a22</t>
  </si>
  <si>
    <t>S2+T4+0=a24</t>
  </si>
  <si>
    <t>0-90+92=2</t>
  </si>
  <si>
    <t>S3+T1+92=a31</t>
  </si>
  <si>
    <t>S3+T2+64=a32</t>
  </si>
  <si>
    <t>T3=-76</t>
  </si>
  <si>
    <t>0-56+64=8</t>
  </si>
  <si>
    <t>S2=6</t>
  </si>
  <si>
    <t>6-90+82=-2</t>
  </si>
  <si>
    <t>6-56+58=8</t>
  </si>
  <si>
    <t>6+0+0=0</t>
  </si>
  <si>
    <t>S3+T3+80=a33</t>
  </si>
  <si>
    <t>0-76+80=4</t>
  </si>
  <si>
    <t>S4+T1+84=a41</t>
  </si>
  <si>
    <t>0-90+84=-6</t>
  </si>
  <si>
    <t>S5+T2+58=a52</t>
  </si>
  <si>
    <t>4-56+58=6</t>
  </si>
  <si>
    <t>S5+T4+0=a54</t>
  </si>
  <si>
    <t>4+0+0=4</t>
  </si>
  <si>
    <t>(4;1)</t>
  </si>
  <si>
    <t>(4;4)</t>
  </si>
  <si>
    <t>(1;4)</t>
  </si>
  <si>
    <t>(1;1)</t>
  </si>
  <si>
    <t>Titas</t>
  </si>
  <si>
    <t>Mini Titas -  (e;e)</t>
  </si>
  <si>
    <t>Nueva Cantidad</t>
  </si>
  <si>
    <t>0+e</t>
  </si>
  <si>
    <t>1000+e</t>
  </si>
  <si>
    <t>Solución es  NO degenerada</t>
  </si>
  <si>
    <t>s1</t>
  </si>
  <si>
    <t>s2</t>
  </si>
  <si>
    <t>s3</t>
  </si>
  <si>
    <t>s4</t>
  </si>
  <si>
    <t>t1</t>
  </si>
  <si>
    <t>t2</t>
  </si>
  <si>
    <t>t3</t>
  </si>
  <si>
    <t>t4</t>
  </si>
  <si>
    <t>S1+T1+8=0</t>
  </si>
  <si>
    <t>S1+T2+9=0</t>
  </si>
  <si>
    <t>S2+T2+7=0</t>
  </si>
  <si>
    <t>S3+T2+5=0</t>
  </si>
  <si>
    <t>S3+T3+7=0</t>
  </si>
  <si>
    <t>S4+T3+5=0</t>
  </si>
  <si>
    <t>T1=-8</t>
  </si>
  <si>
    <t>t2=-9</t>
  </si>
  <si>
    <t>S3=4</t>
  </si>
  <si>
    <t>T3=-11</t>
  </si>
  <si>
    <t>S4=6</t>
  </si>
  <si>
    <t>T4=-6</t>
  </si>
  <si>
    <t>s1+t3+6=a13</t>
  </si>
  <si>
    <t>s1+t4+0=a14</t>
  </si>
  <si>
    <t>S2+T1+5=a21</t>
  </si>
  <si>
    <t>s2+t3+4=a23</t>
  </si>
  <si>
    <t>s2+t4+0=a24</t>
  </si>
  <si>
    <t>s3+t1+3=a31</t>
  </si>
  <si>
    <t>s3+t4+0=a34</t>
  </si>
  <si>
    <t>S4+T1+7=a41</t>
  </si>
  <si>
    <t>S4+T2+8=a42</t>
  </si>
  <si>
    <t>0-11+6=-5</t>
  </si>
  <si>
    <t>0-6+0=-6</t>
  </si>
  <si>
    <t>S2=2</t>
  </si>
  <si>
    <t>2-8+5=-1</t>
  </si>
  <si>
    <t>2-11+4=-5</t>
  </si>
  <si>
    <t>2-6+0=-4</t>
  </si>
  <si>
    <t>4-8+3=-1</t>
  </si>
  <si>
    <t>6-8+7=5</t>
  </si>
  <si>
    <t>4-6+0=-2</t>
  </si>
  <si>
    <t>6-9+9=5</t>
  </si>
  <si>
    <t>(3;2)</t>
  </si>
  <si>
    <t>(3;3)</t>
  </si>
  <si>
    <t>(4;3)</t>
  </si>
  <si>
    <t>Posición</t>
  </si>
  <si>
    <t>Tita</t>
  </si>
  <si>
    <t>Min titas - (5;20;20) =5</t>
  </si>
  <si>
    <t>Productos</t>
  </si>
  <si>
    <t>Filas</t>
  </si>
  <si>
    <t>Solución Degenerada</t>
  </si>
  <si>
    <t>7 Posiciónes con cantidades</t>
  </si>
  <si>
    <t>X1</t>
  </si>
  <si>
    <t>X2</t>
  </si>
  <si>
    <t>X3</t>
  </si>
  <si>
    <t>X4</t>
  </si>
  <si>
    <t>X5</t>
  </si>
  <si>
    <t>X4=1000</t>
  </si>
  <si>
    <t>X7=3000</t>
  </si>
  <si>
    <t>X12=2000</t>
  </si>
  <si>
    <t>X3=1000</t>
  </si>
  <si>
    <t>X14=3000</t>
  </si>
  <si>
    <t>X17=5000</t>
  </si>
  <si>
    <t>Solución no degenerada</t>
  </si>
  <si>
    <t>S1+T1+800=0</t>
  </si>
  <si>
    <t>S3+T3+800=0</t>
  </si>
  <si>
    <t>S3+T4+900=0</t>
  </si>
  <si>
    <t>Posiciones Básicas</t>
  </si>
  <si>
    <t>T1=-800</t>
  </si>
  <si>
    <t>S3=-300</t>
  </si>
  <si>
    <t>T4=-600</t>
  </si>
  <si>
    <t>0 +T1+800=0</t>
  </si>
  <si>
    <r>
      <t xml:space="preserve">S1+T3 + 400= </t>
    </r>
    <r>
      <rPr>
        <sz val="11"/>
        <color theme="1"/>
        <rFont val="Symbol"/>
        <family val="1"/>
        <charset val="2"/>
      </rPr>
      <t>a13</t>
    </r>
  </si>
  <si>
    <r>
      <t xml:space="preserve">0+-500 + 400= </t>
    </r>
    <r>
      <rPr>
        <sz val="11"/>
        <color theme="1"/>
        <rFont val="Symbol"/>
        <family val="1"/>
        <charset val="2"/>
      </rPr>
      <t>a13= -100</t>
    </r>
  </si>
  <si>
    <r>
      <t xml:space="preserve">S1+T4 + 700= </t>
    </r>
    <r>
      <rPr>
        <sz val="11"/>
        <color theme="1"/>
        <rFont val="Symbol"/>
        <family val="1"/>
        <charset val="2"/>
      </rPr>
      <t>a14</t>
    </r>
  </si>
  <si>
    <r>
      <t xml:space="preserve">0-600 + 700= </t>
    </r>
    <r>
      <rPr>
        <sz val="11"/>
        <color theme="1"/>
        <rFont val="Symbol"/>
        <family val="1"/>
        <charset val="2"/>
      </rPr>
      <t>a14= 100</t>
    </r>
  </si>
  <si>
    <r>
      <t xml:space="preserve">S2+T1 + 1100= </t>
    </r>
    <r>
      <rPr>
        <sz val="11"/>
        <color theme="1"/>
        <rFont val="Symbol"/>
        <family val="1"/>
        <charset val="2"/>
      </rPr>
      <t>a21</t>
    </r>
  </si>
  <si>
    <t>-100-800 +1100= A21= 200</t>
  </si>
  <si>
    <r>
      <t xml:space="preserve">S2+T4 + 1000= </t>
    </r>
    <r>
      <rPr>
        <sz val="11"/>
        <color theme="1"/>
        <rFont val="Symbol"/>
        <family val="1"/>
        <charset val="2"/>
      </rPr>
      <t>a24</t>
    </r>
  </si>
  <si>
    <t>-100 -600+ 1000= A24= 300</t>
  </si>
  <si>
    <r>
      <t xml:space="preserve">S3+T1 + 600= </t>
    </r>
    <r>
      <rPr>
        <sz val="11"/>
        <color theme="1"/>
        <rFont val="Symbol"/>
        <family val="1"/>
        <charset val="2"/>
      </rPr>
      <t>a31</t>
    </r>
  </si>
  <si>
    <t>-300 -800+ 600= A31= -500</t>
  </si>
  <si>
    <r>
      <t xml:space="preserve">S3+T2 + 1200= </t>
    </r>
    <r>
      <rPr>
        <sz val="11"/>
        <color theme="1"/>
        <rFont val="Symbol"/>
        <family val="1"/>
        <charset val="2"/>
      </rPr>
      <t>a32</t>
    </r>
  </si>
  <si>
    <t>-300 -1300+ 1200= A32= -400</t>
  </si>
  <si>
    <t>Pos</t>
  </si>
  <si>
    <t>(3;1)</t>
  </si>
  <si>
    <t>Min titas - (10;8; 1)=1</t>
  </si>
  <si>
    <t>S3=200</t>
  </si>
  <si>
    <r>
      <t xml:space="preserve">S3+T3 + 800= </t>
    </r>
    <r>
      <rPr>
        <sz val="11"/>
        <color theme="1"/>
        <rFont val="Symbol"/>
        <family val="1"/>
        <charset val="2"/>
      </rPr>
      <t>a33</t>
    </r>
  </si>
  <si>
    <t>T4=-1100</t>
  </si>
  <si>
    <r>
      <t xml:space="preserve">0-1100 + 700= </t>
    </r>
    <r>
      <rPr>
        <sz val="11"/>
        <color theme="1"/>
        <rFont val="Symbol"/>
        <family val="1"/>
        <charset val="2"/>
      </rPr>
      <t>a14= -400</t>
    </r>
  </si>
  <si>
    <t>-100 -1100+ 1000= A24= -200</t>
  </si>
  <si>
    <t>200 -1300+ 1200= A32= 100</t>
  </si>
  <si>
    <t>(3;4)</t>
  </si>
  <si>
    <t>Min titas - (10;9)=9</t>
  </si>
  <si>
    <t>200 -500+ 800= A33=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</si>
</sst>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9.9"/>
      <color theme="1"/>
      <name val="Calibri"/>
      <family val="2"/>
    </font>
    <font>
      <sz val="16"/>
      <color theme="1"/>
      <name val="Symbol"/>
      <family val="1"/>
      <charset val="2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0" xfId="0" applyFill="1"/>
    <xf numFmtId="0" fontId="0" fillId="3" borderId="12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0" xfId="0" applyFill="1"/>
    <xf numFmtId="0" fontId="0" fillId="3" borderId="0" xfId="0" applyFill="1" applyBorder="1"/>
    <xf numFmtId="0" fontId="0" fillId="4" borderId="2" xfId="0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12" xfId="0" applyFill="1" applyBorder="1"/>
    <xf numFmtId="0" fontId="0" fillId="4" borderId="5" xfId="0" applyFill="1" applyBorder="1"/>
    <xf numFmtId="0" fontId="0" fillId="4" borderId="4" xfId="0" applyFill="1" applyBorder="1"/>
    <xf numFmtId="0" fontId="0" fillId="4" borderId="6" xfId="0" applyFill="1" applyBorder="1"/>
    <xf numFmtId="0" fontId="0" fillId="4" borderId="13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14" xfId="0" applyFill="1" applyBorder="1"/>
    <xf numFmtId="0" fontId="0" fillId="2" borderId="15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0" xfId="0" applyFont="1" applyFill="1"/>
    <xf numFmtId="0" fontId="0" fillId="2" borderId="13" xfId="0" applyFill="1" applyBorder="1"/>
    <xf numFmtId="0" fontId="0" fillId="4" borderId="15" xfId="0" applyFill="1" applyBorder="1"/>
    <xf numFmtId="0" fontId="0" fillId="2" borderId="14" xfId="0" applyFill="1" applyBorder="1"/>
    <xf numFmtId="0" fontId="0" fillId="2" borderId="16" xfId="0" applyFill="1" applyBorder="1"/>
    <xf numFmtId="0" fontId="0" fillId="5" borderId="0" xfId="0" applyFill="1"/>
    <xf numFmtId="0" fontId="0" fillId="5" borderId="1" xfId="0" applyFill="1" applyBorder="1"/>
    <xf numFmtId="0" fontId="0" fillId="5" borderId="2" xfId="0" applyFill="1" applyBorder="1"/>
    <xf numFmtId="0" fontId="0" fillId="5" borderId="4" xfId="0" applyFill="1" applyBorder="1"/>
    <xf numFmtId="0" fontId="0" fillId="5" borderId="15" xfId="0" applyFill="1" applyBorder="1"/>
    <xf numFmtId="0" fontId="0" fillId="6" borderId="0" xfId="0" applyFill="1"/>
    <xf numFmtId="0" fontId="0" fillId="6" borderId="2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4" xfId="0" applyFill="1" applyBorder="1"/>
    <xf numFmtId="0" fontId="0" fillId="7" borderId="15" xfId="0" applyFill="1" applyBorder="1"/>
    <xf numFmtId="0" fontId="0" fillId="7" borderId="9" xfId="0" applyFill="1" applyBorder="1"/>
    <xf numFmtId="0" fontId="0" fillId="3" borderId="9" xfId="0" applyFill="1" applyBorder="1"/>
    <xf numFmtId="0" fontId="0" fillId="3" borderId="2" xfId="0" applyFill="1" applyBorder="1"/>
    <xf numFmtId="0" fontId="0" fillId="3" borderId="15" xfId="0" applyFill="1" applyBorder="1"/>
    <xf numFmtId="0" fontId="0" fillId="0" borderId="18" xfId="0" applyBorder="1"/>
    <xf numFmtId="0" fontId="0" fillId="8" borderId="0" xfId="0" applyFill="1"/>
    <xf numFmtId="0" fontId="0" fillId="8" borderId="18" xfId="0" applyFill="1" applyBorder="1"/>
    <xf numFmtId="0" fontId="0" fillId="0" borderId="0" xfId="0" quotePrefix="1"/>
    <xf numFmtId="0" fontId="0" fillId="5" borderId="0" xfId="0" quotePrefix="1" applyFill="1"/>
    <xf numFmtId="0" fontId="0" fillId="4" borderId="0" xfId="0" applyFill="1"/>
    <xf numFmtId="0" fontId="5" fillId="7" borderId="4" xfId="0" applyFont="1" applyFill="1" applyBorder="1"/>
    <xf numFmtId="0" fontId="5" fillId="9" borderId="4" xfId="0" applyFont="1" applyFill="1" applyBorder="1"/>
    <xf numFmtId="0" fontId="0" fillId="10" borderId="2" xfId="0" applyFill="1" applyBorder="1"/>
    <xf numFmtId="0" fontId="0" fillId="10" borderId="0" xfId="0" applyFill="1"/>
    <xf numFmtId="0" fontId="0" fillId="11" borderId="1" xfId="0" applyFill="1" applyBorder="1"/>
    <xf numFmtId="0" fontId="0" fillId="11" borderId="2" xfId="0" applyFill="1" applyBorder="1"/>
    <xf numFmtId="0" fontId="0" fillId="11" borderId="4" xfId="0" applyFill="1" applyBorder="1"/>
    <xf numFmtId="0" fontId="0" fillId="11" borderId="5" xfId="0" applyFill="1" applyBorder="1"/>
    <xf numFmtId="0" fontId="0" fillId="11" borderId="3" xfId="0" applyFill="1" applyBorder="1"/>
    <xf numFmtId="0" fontId="0" fillId="11" borderId="6" xfId="0" applyFill="1" applyBorder="1"/>
    <xf numFmtId="0" fontId="0" fillId="11" borderId="8" xfId="0" applyFill="1" applyBorder="1"/>
    <xf numFmtId="0" fontId="0" fillId="12" borderId="3" xfId="0" applyFill="1" applyBorder="1"/>
    <xf numFmtId="16" fontId="0" fillId="0" borderId="0" xfId="0" applyNumberFormat="1"/>
    <xf numFmtId="0" fontId="0" fillId="9" borderId="1" xfId="0" applyFill="1" applyBorder="1"/>
    <xf numFmtId="0" fontId="0" fillId="9" borderId="3" xfId="0" applyFill="1" applyBorder="1"/>
    <xf numFmtId="0" fontId="0" fillId="9" borderId="4" xfId="0" applyFill="1" applyBorder="1"/>
    <xf numFmtId="0" fontId="0" fillId="9" borderId="6" xfId="0" applyFill="1" applyBorder="1"/>
    <xf numFmtId="0" fontId="0" fillId="13" borderId="13" xfId="0" applyFill="1" applyBorder="1"/>
    <xf numFmtId="0" fontId="0" fillId="13" borderId="4" xfId="0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 textRotation="9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43" fontId="0" fillId="0" borderId="17" xfId="1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0" fontId="0" fillId="0" borderId="12" xfId="0" applyFill="1" applyBorder="1"/>
    <xf numFmtId="0" fontId="0" fillId="0" borderId="4" xfId="0" applyFill="1" applyBorder="1"/>
    <xf numFmtId="0" fontId="0" fillId="0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horizontal="center"/>
    </xf>
    <xf numFmtId="0" fontId="0" fillId="0" borderId="14" xfId="0" applyFill="1" applyBorder="1"/>
    <xf numFmtId="0" fontId="0" fillId="10" borderId="1" xfId="0" applyFill="1" applyBorder="1"/>
    <xf numFmtId="0" fontId="0" fillId="10" borderId="4" xfId="0" applyFill="1" applyBorder="1"/>
    <xf numFmtId="0" fontId="0" fillId="10" borderId="15" xfId="0" applyFill="1" applyBorder="1"/>
    <xf numFmtId="0" fontId="0" fillId="10" borderId="9" xfId="0" applyFill="1" applyBorder="1"/>
    <xf numFmtId="0" fontId="0" fillId="10" borderId="9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3" xfId="0" applyFill="1" applyBorder="1"/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12" xfId="0" applyFill="1" applyBorder="1"/>
    <xf numFmtId="0" fontId="6" fillId="0" borderId="0" xfId="0" applyFont="1"/>
    <xf numFmtId="0" fontId="0" fillId="5" borderId="13" xfId="0" applyFill="1" applyBorder="1"/>
    <xf numFmtId="0" fontId="0" fillId="5" borderId="9" xfId="0" applyFill="1" applyBorder="1"/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/>
    <xf numFmtId="0" fontId="0" fillId="5" borderId="14" xfId="0" applyFill="1" applyBorder="1"/>
    <xf numFmtId="0" fontId="0" fillId="0" borderId="16" xfId="0" applyBorder="1"/>
    <xf numFmtId="0" fontId="0" fillId="0" borderId="0" xfId="0" applyBorder="1"/>
    <xf numFmtId="0" fontId="0" fillId="0" borderId="19" xfId="0" applyBorder="1"/>
    <xf numFmtId="0" fontId="0" fillId="8" borderId="0" xfId="0" applyFill="1" applyBorder="1"/>
    <xf numFmtId="0" fontId="0" fillId="5" borderId="0" xfId="0" applyFill="1" applyBorder="1"/>
    <xf numFmtId="0" fontId="0" fillId="5" borderId="19" xfId="0" quotePrefix="1" applyFill="1" applyBorder="1"/>
    <xf numFmtId="0" fontId="0" fillId="0" borderId="17" xfId="0" applyBorder="1"/>
    <xf numFmtId="0" fontId="0" fillId="0" borderId="20" xfId="0" applyBorder="1"/>
    <xf numFmtId="0" fontId="6" fillId="0" borderId="1" xfId="0" applyFont="1" applyBorder="1"/>
    <xf numFmtId="0" fontId="6" fillId="3" borderId="2" xfId="0" applyFont="1" applyFill="1" applyBorder="1"/>
    <xf numFmtId="0" fontId="0" fillId="8" borderId="0" xfId="0" quotePrefix="1" applyFill="1" applyBorder="1"/>
    <xf numFmtId="0" fontId="0" fillId="0" borderId="0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663613</xdr:colOff>
      <xdr:row>0</xdr:row>
      <xdr:rowOff>0</xdr:rowOff>
    </xdr:from>
    <xdr:to>
      <xdr:col>23</xdr:col>
      <xdr:colOff>362438</xdr:colOff>
      <xdr:row>16</xdr:row>
      <xdr:rowOff>170924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2C3735-F732-4D22-B451-D43C85088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7191" y="0"/>
          <a:ext cx="5786066" cy="3236441"/>
        </a:xfrm>
        <a:prstGeom prst="rect">
          <a:avLst/>
        </a:prstGeom>
      </xdr:spPr>
    </xdr:pic>
    <xdr:clientData/>
  </xdr:twoCellAnchor>
  <xdr:twoCellAnchor>
    <xdr:from>
      <xdr:col>16</xdr:col>
      <xdr:colOff>49414</xdr:colOff>
      <xdr:row>196</xdr:row>
      <xdr:rowOff>51868</xdr:rowOff>
    </xdr:from>
    <xdr:to>
      <xdr:col>16</xdr:col>
      <xdr:colOff>501851</xdr:colOff>
      <xdr:row>201</xdr:row>
      <xdr:rowOff>7940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A5243915-9C89-4431-8325-72EBEA7206C7}"/>
            </a:ext>
          </a:extLst>
        </xdr:cNvPr>
        <xdr:cNvSpPr/>
      </xdr:nvSpPr>
      <xdr:spPr>
        <a:xfrm rot="5400000">
          <a:off x="12013347" y="15342135"/>
          <a:ext cx="908572" cy="4524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15874</xdr:colOff>
      <xdr:row>196</xdr:row>
      <xdr:rowOff>119060</xdr:rowOff>
    </xdr:from>
    <xdr:to>
      <xdr:col>18</xdr:col>
      <xdr:colOff>158749</xdr:colOff>
      <xdr:row>198</xdr:row>
      <xdr:rowOff>190497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B8F58CC0-BDF4-4E94-AC55-A27896D04130}"/>
            </a:ext>
          </a:extLst>
        </xdr:cNvPr>
        <xdr:cNvSpPr/>
      </xdr:nvSpPr>
      <xdr:spPr>
        <a:xfrm rot="10800000">
          <a:off x="12207874" y="15181260"/>
          <a:ext cx="1666875" cy="4524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366712</xdr:colOff>
      <xdr:row>199</xdr:row>
      <xdr:rowOff>96836</xdr:rowOff>
    </xdr:from>
    <xdr:to>
      <xdr:col>18</xdr:col>
      <xdr:colOff>603250</xdr:colOff>
      <xdr:row>201</xdr:row>
      <xdr:rowOff>168273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3929731E-F320-4E5A-B6DC-FF0429717FAA}"/>
            </a:ext>
          </a:extLst>
        </xdr:cNvPr>
        <xdr:cNvSpPr/>
      </xdr:nvSpPr>
      <xdr:spPr>
        <a:xfrm>
          <a:off x="12558712" y="15730536"/>
          <a:ext cx="1760538" cy="4524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735806</xdr:colOff>
      <xdr:row>197</xdr:row>
      <xdr:rowOff>21429</xdr:rowOff>
    </xdr:from>
    <xdr:to>
      <xdr:col>18</xdr:col>
      <xdr:colOff>426243</xdr:colOff>
      <xdr:row>200</xdr:row>
      <xdr:rowOff>47625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3C87B26E-8BD8-42DF-BA23-11CBB7E73B3B}"/>
            </a:ext>
          </a:extLst>
        </xdr:cNvPr>
        <xdr:cNvSpPr/>
      </xdr:nvSpPr>
      <xdr:spPr>
        <a:xfrm rot="16200000">
          <a:off x="13617177" y="15346758"/>
          <a:ext cx="597696" cy="4524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224441</xdr:colOff>
      <xdr:row>2</xdr:row>
      <xdr:rowOff>49268</xdr:rowOff>
    </xdr:from>
    <xdr:to>
      <xdr:col>2</xdr:col>
      <xdr:colOff>465302</xdr:colOff>
      <xdr:row>8</xdr:row>
      <xdr:rowOff>38320</xdr:rowOff>
    </xdr:to>
    <xdr:sp macro="" textlink="">
      <xdr:nvSpPr>
        <xdr:cNvPr id="7" name="Flecha: hacia arriba 6">
          <a:extLst>
            <a:ext uri="{FF2B5EF4-FFF2-40B4-BE49-F238E27FC236}">
              <a16:creationId xmlns:a16="http://schemas.microsoft.com/office/drawing/2014/main" id="{53C10870-D04F-4BE7-B837-99387DA062FE}"/>
            </a:ext>
          </a:extLst>
        </xdr:cNvPr>
        <xdr:cNvSpPr/>
      </xdr:nvSpPr>
      <xdr:spPr>
        <a:xfrm>
          <a:off x="1746251" y="432458"/>
          <a:ext cx="240861" cy="1176940"/>
        </a:xfrm>
        <a:prstGeom prst="up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467165</xdr:colOff>
      <xdr:row>1</xdr:row>
      <xdr:rowOff>133243</xdr:rowOff>
    </xdr:from>
    <xdr:to>
      <xdr:col>4</xdr:col>
      <xdr:colOff>749958</xdr:colOff>
      <xdr:row>2</xdr:row>
      <xdr:rowOff>182509</xdr:rowOff>
    </xdr:to>
    <xdr:sp macro="" textlink="">
      <xdr:nvSpPr>
        <xdr:cNvPr id="8" name="Flecha: hacia arriba 7">
          <a:extLst>
            <a:ext uri="{FF2B5EF4-FFF2-40B4-BE49-F238E27FC236}">
              <a16:creationId xmlns:a16="http://schemas.microsoft.com/office/drawing/2014/main" id="{7C122687-E413-4236-8460-D8FBBD42692E}"/>
            </a:ext>
          </a:extLst>
        </xdr:cNvPr>
        <xdr:cNvSpPr/>
      </xdr:nvSpPr>
      <xdr:spPr>
        <a:xfrm rot="5400000">
          <a:off x="2770846" y="-457033"/>
          <a:ext cx="240861" cy="1804604"/>
        </a:xfrm>
        <a:prstGeom prst="up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326258</xdr:colOff>
      <xdr:row>2</xdr:row>
      <xdr:rowOff>101529</xdr:rowOff>
    </xdr:from>
    <xdr:to>
      <xdr:col>4</xdr:col>
      <xdr:colOff>567119</xdr:colOff>
      <xdr:row>5</xdr:row>
      <xdr:rowOff>150758</xdr:rowOff>
    </xdr:to>
    <xdr:sp macro="" textlink="">
      <xdr:nvSpPr>
        <xdr:cNvPr id="9" name="Flecha: hacia arriba 8">
          <a:extLst>
            <a:ext uri="{FF2B5EF4-FFF2-40B4-BE49-F238E27FC236}">
              <a16:creationId xmlns:a16="http://schemas.microsoft.com/office/drawing/2014/main" id="{F4620C08-FE54-4EB0-80DB-156EBB7A4E58}"/>
            </a:ext>
          </a:extLst>
        </xdr:cNvPr>
        <xdr:cNvSpPr/>
      </xdr:nvSpPr>
      <xdr:spPr>
        <a:xfrm rot="10588648">
          <a:off x="3369879" y="484719"/>
          <a:ext cx="240861" cy="662332"/>
        </a:xfrm>
        <a:prstGeom prst="up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33832</xdr:colOff>
      <xdr:row>4</xdr:row>
      <xdr:rowOff>55729</xdr:rowOff>
    </xdr:from>
    <xdr:to>
      <xdr:col>6</xdr:col>
      <xdr:colOff>728060</xdr:colOff>
      <xdr:row>5</xdr:row>
      <xdr:rowOff>66676</xdr:rowOff>
    </xdr:to>
    <xdr:sp macro="" textlink="">
      <xdr:nvSpPr>
        <xdr:cNvPr id="10" name="Flecha: hacia arriba 9">
          <a:extLst>
            <a:ext uri="{FF2B5EF4-FFF2-40B4-BE49-F238E27FC236}">
              <a16:creationId xmlns:a16="http://schemas.microsoft.com/office/drawing/2014/main" id="{2C55E993-8938-4932-9F0F-F6ABC3801231}"/>
            </a:ext>
          </a:extLst>
        </xdr:cNvPr>
        <xdr:cNvSpPr/>
      </xdr:nvSpPr>
      <xdr:spPr>
        <a:xfrm rot="5400000">
          <a:off x="4445494" y="214972"/>
          <a:ext cx="240861" cy="1455133"/>
        </a:xfrm>
        <a:prstGeom prst="up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68098</xdr:colOff>
      <xdr:row>4</xdr:row>
      <xdr:rowOff>73283</xdr:rowOff>
    </xdr:from>
    <xdr:to>
      <xdr:col>7</xdr:col>
      <xdr:colOff>308959</xdr:colOff>
      <xdr:row>7</xdr:row>
      <xdr:rowOff>122511</xdr:rowOff>
    </xdr:to>
    <xdr:sp macro="" textlink="">
      <xdr:nvSpPr>
        <xdr:cNvPr id="11" name="Flecha: hacia arriba 10">
          <a:extLst>
            <a:ext uri="{FF2B5EF4-FFF2-40B4-BE49-F238E27FC236}">
              <a16:creationId xmlns:a16="http://schemas.microsoft.com/office/drawing/2014/main" id="{30FD8FF7-1101-402B-B871-53EE705D7F98}"/>
            </a:ext>
          </a:extLst>
        </xdr:cNvPr>
        <xdr:cNvSpPr/>
      </xdr:nvSpPr>
      <xdr:spPr>
        <a:xfrm rot="10588648">
          <a:off x="5394434" y="839662"/>
          <a:ext cx="240861" cy="662332"/>
        </a:xfrm>
        <a:prstGeom prst="up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509096</xdr:colOff>
      <xdr:row>5</xdr:row>
      <xdr:rowOff>160710</xdr:rowOff>
    </xdr:from>
    <xdr:to>
      <xdr:col>7</xdr:col>
      <xdr:colOff>102955</xdr:colOff>
      <xdr:row>7</xdr:row>
      <xdr:rowOff>60757</xdr:rowOff>
    </xdr:to>
    <xdr:sp macro="" textlink="">
      <xdr:nvSpPr>
        <xdr:cNvPr id="12" name="Flecha: hacia arriba 11">
          <a:extLst>
            <a:ext uri="{FF2B5EF4-FFF2-40B4-BE49-F238E27FC236}">
              <a16:creationId xmlns:a16="http://schemas.microsoft.com/office/drawing/2014/main" id="{F757557D-DF66-48F9-A32B-906BC279895F}"/>
            </a:ext>
          </a:extLst>
        </xdr:cNvPr>
        <xdr:cNvSpPr/>
      </xdr:nvSpPr>
      <xdr:spPr>
        <a:xfrm rot="16200000">
          <a:off x="3588480" y="-400571"/>
          <a:ext cx="283237" cy="3398385"/>
        </a:xfrm>
        <a:prstGeom prst="up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657151</xdr:colOff>
      <xdr:row>29</xdr:row>
      <xdr:rowOff>147676</xdr:rowOff>
    </xdr:from>
    <xdr:to>
      <xdr:col>10</xdr:col>
      <xdr:colOff>206742</xdr:colOff>
      <xdr:row>35</xdr:row>
      <xdr:rowOff>162442</xdr:rowOff>
    </xdr:to>
    <xdr:sp macro="" textlink="">
      <xdr:nvSpPr>
        <xdr:cNvPr id="19" name="Flecha: hacia arriba 18">
          <a:extLst>
            <a:ext uri="{FF2B5EF4-FFF2-40B4-BE49-F238E27FC236}">
              <a16:creationId xmlns:a16="http://schemas.microsoft.com/office/drawing/2014/main" id="{49267E62-1187-42C0-89D2-FA9C7E345C1D}"/>
            </a:ext>
          </a:extLst>
        </xdr:cNvPr>
        <xdr:cNvSpPr/>
      </xdr:nvSpPr>
      <xdr:spPr>
        <a:xfrm rot="10800000">
          <a:off x="7501860" y="5619013"/>
          <a:ext cx="310115" cy="1166627"/>
        </a:xfrm>
        <a:prstGeom prst="upArrow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383957</xdr:colOff>
      <xdr:row>33</xdr:row>
      <xdr:rowOff>72506</xdr:rowOff>
    </xdr:from>
    <xdr:to>
      <xdr:col>10</xdr:col>
      <xdr:colOff>330940</xdr:colOff>
      <xdr:row>34</xdr:row>
      <xdr:rowOff>190644</xdr:rowOff>
    </xdr:to>
    <xdr:sp macro="" textlink="">
      <xdr:nvSpPr>
        <xdr:cNvPr id="20" name="Flecha: hacia arriba 19">
          <a:extLst>
            <a:ext uri="{FF2B5EF4-FFF2-40B4-BE49-F238E27FC236}">
              <a16:creationId xmlns:a16="http://schemas.microsoft.com/office/drawing/2014/main" id="{FD52E477-723E-4889-8D09-D7A64519A1F2}"/>
            </a:ext>
          </a:extLst>
        </xdr:cNvPr>
        <xdr:cNvSpPr/>
      </xdr:nvSpPr>
      <xdr:spPr>
        <a:xfrm rot="16200000">
          <a:off x="5145792" y="3831485"/>
          <a:ext cx="310115" cy="5270646"/>
        </a:xfrm>
        <a:prstGeom prst="upArrow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307459</xdr:colOff>
      <xdr:row>29</xdr:row>
      <xdr:rowOff>181936</xdr:rowOff>
    </xdr:from>
    <xdr:to>
      <xdr:col>4</xdr:col>
      <xdr:colOff>617574</xdr:colOff>
      <xdr:row>36</xdr:row>
      <xdr:rowOff>4726</xdr:rowOff>
    </xdr:to>
    <xdr:sp macro="" textlink="">
      <xdr:nvSpPr>
        <xdr:cNvPr id="21" name="Flecha: hacia arriba 20">
          <a:extLst>
            <a:ext uri="{FF2B5EF4-FFF2-40B4-BE49-F238E27FC236}">
              <a16:creationId xmlns:a16="http://schemas.microsoft.com/office/drawing/2014/main" id="{61E2E398-342E-47E1-8AAB-AC9635236FAC}"/>
            </a:ext>
          </a:extLst>
        </xdr:cNvPr>
        <xdr:cNvSpPr/>
      </xdr:nvSpPr>
      <xdr:spPr>
        <a:xfrm rot="347395">
          <a:off x="3349552" y="5653273"/>
          <a:ext cx="310115" cy="1166627"/>
        </a:xfrm>
        <a:prstGeom prst="upArrow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236279</xdr:colOff>
      <xdr:row>26</xdr:row>
      <xdr:rowOff>94661</xdr:rowOff>
    </xdr:from>
    <xdr:to>
      <xdr:col>10</xdr:col>
      <xdr:colOff>472557</xdr:colOff>
      <xdr:row>28</xdr:row>
      <xdr:rowOff>35590</xdr:rowOff>
    </xdr:to>
    <xdr:sp macro="" textlink="">
      <xdr:nvSpPr>
        <xdr:cNvPr id="22" name="Flecha: hacia arriba 21">
          <a:extLst>
            <a:ext uri="{FF2B5EF4-FFF2-40B4-BE49-F238E27FC236}">
              <a16:creationId xmlns:a16="http://schemas.microsoft.com/office/drawing/2014/main" id="{E43AC230-39D9-4D21-A680-596E36BDA0B1}"/>
            </a:ext>
          </a:extLst>
        </xdr:cNvPr>
        <xdr:cNvSpPr/>
      </xdr:nvSpPr>
      <xdr:spPr>
        <a:xfrm rot="5400000">
          <a:off x="5523023" y="2760184"/>
          <a:ext cx="310115" cy="4799418"/>
        </a:xfrm>
        <a:prstGeom prst="upArrow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422752</xdr:colOff>
      <xdr:row>0</xdr:row>
      <xdr:rowOff>0</xdr:rowOff>
    </xdr:from>
    <xdr:to>
      <xdr:col>21</xdr:col>
      <xdr:colOff>121576</xdr:colOff>
      <xdr:row>16</xdr:row>
      <xdr:rowOff>170370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0A4C4-5580-4DD8-A5C3-A8AAF8782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6752" y="0"/>
          <a:ext cx="5794824" cy="3204259"/>
        </a:xfrm>
        <a:prstGeom prst="rect">
          <a:avLst/>
        </a:prstGeom>
      </xdr:spPr>
    </xdr:pic>
    <xdr:clientData/>
  </xdr:twoCellAnchor>
  <xdr:twoCellAnchor>
    <xdr:from>
      <xdr:col>16</xdr:col>
      <xdr:colOff>49414</xdr:colOff>
      <xdr:row>80</xdr:row>
      <xdr:rowOff>51868</xdr:rowOff>
    </xdr:from>
    <xdr:to>
      <xdr:col>16</xdr:col>
      <xdr:colOff>501851</xdr:colOff>
      <xdr:row>85</xdr:row>
      <xdr:rowOff>7940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94CD4C28-6BFA-4CF6-BAEB-F0E572F1A5C6}"/>
            </a:ext>
          </a:extLst>
        </xdr:cNvPr>
        <xdr:cNvSpPr/>
      </xdr:nvSpPr>
      <xdr:spPr>
        <a:xfrm rot="5400000">
          <a:off x="12013347" y="15289748"/>
          <a:ext cx="908572" cy="4524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15874</xdr:colOff>
      <xdr:row>80</xdr:row>
      <xdr:rowOff>119060</xdr:rowOff>
    </xdr:from>
    <xdr:to>
      <xdr:col>18</xdr:col>
      <xdr:colOff>158749</xdr:colOff>
      <xdr:row>82</xdr:row>
      <xdr:rowOff>190497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82FB8E3A-BDFA-409E-9AFB-9FC8CC4B0389}"/>
            </a:ext>
          </a:extLst>
        </xdr:cNvPr>
        <xdr:cNvSpPr/>
      </xdr:nvSpPr>
      <xdr:spPr>
        <a:xfrm rot="10800000">
          <a:off x="12207874" y="15128873"/>
          <a:ext cx="1666875" cy="4524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366712</xdr:colOff>
      <xdr:row>83</xdr:row>
      <xdr:rowOff>96836</xdr:rowOff>
    </xdr:from>
    <xdr:to>
      <xdr:col>18</xdr:col>
      <xdr:colOff>603250</xdr:colOff>
      <xdr:row>85</xdr:row>
      <xdr:rowOff>168273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998E8EA5-400F-4661-A9DC-39F3D6B67B18}"/>
            </a:ext>
          </a:extLst>
        </xdr:cNvPr>
        <xdr:cNvSpPr/>
      </xdr:nvSpPr>
      <xdr:spPr>
        <a:xfrm>
          <a:off x="12558712" y="15678149"/>
          <a:ext cx="1760538" cy="4524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735806</xdr:colOff>
      <xdr:row>81</xdr:row>
      <xdr:rowOff>21429</xdr:rowOff>
    </xdr:from>
    <xdr:to>
      <xdr:col>18</xdr:col>
      <xdr:colOff>426243</xdr:colOff>
      <xdr:row>84</xdr:row>
      <xdr:rowOff>47625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B0A2AADC-AFE1-47CC-882E-7031D1E39837}"/>
            </a:ext>
          </a:extLst>
        </xdr:cNvPr>
        <xdr:cNvSpPr/>
      </xdr:nvSpPr>
      <xdr:spPr>
        <a:xfrm rot="16200000">
          <a:off x="13617177" y="15294371"/>
          <a:ext cx="597696" cy="4524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73</xdr:row>
      <xdr:rowOff>0</xdr:rowOff>
    </xdr:from>
    <xdr:to>
      <xdr:col>7</xdr:col>
      <xdr:colOff>754063</xdr:colOff>
      <xdr:row>73</xdr:row>
      <xdr:rowOff>182562</xdr:rowOff>
    </xdr:to>
    <xdr:sp macro="" textlink="">
      <xdr:nvSpPr>
        <xdr:cNvPr id="3" name="Flecha: a la derecha con muesca 2">
          <a:extLst>
            <a:ext uri="{FF2B5EF4-FFF2-40B4-BE49-F238E27FC236}">
              <a16:creationId xmlns:a16="http://schemas.microsoft.com/office/drawing/2014/main" id="{AEB25A54-DB81-4F8F-B7DC-14EDF6E97F86}"/>
            </a:ext>
          </a:extLst>
        </xdr:cNvPr>
        <xdr:cNvSpPr/>
      </xdr:nvSpPr>
      <xdr:spPr>
        <a:xfrm>
          <a:off x="2047875" y="13374688"/>
          <a:ext cx="4040188" cy="18256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57150</xdr:colOff>
      <xdr:row>67</xdr:row>
      <xdr:rowOff>31750</xdr:rowOff>
    </xdr:from>
    <xdr:to>
      <xdr:col>7</xdr:col>
      <xdr:colOff>428625</xdr:colOff>
      <xdr:row>73</xdr:row>
      <xdr:rowOff>96837</xdr:rowOff>
    </xdr:to>
    <xdr:sp macro="" textlink="">
      <xdr:nvSpPr>
        <xdr:cNvPr id="4" name="Flecha: a la derecha con muesca 3">
          <a:extLst>
            <a:ext uri="{FF2B5EF4-FFF2-40B4-BE49-F238E27FC236}">
              <a16:creationId xmlns:a16="http://schemas.microsoft.com/office/drawing/2014/main" id="{3B3B5462-EBA7-4669-8E18-638585B1F1E9}"/>
            </a:ext>
          </a:extLst>
        </xdr:cNvPr>
        <xdr:cNvSpPr/>
      </xdr:nvSpPr>
      <xdr:spPr>
        <a:xfrm rot="16200000">
          <a:off x="4865688" y="12574587"/>
          <a:ext cx="1422400" cy="371475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581023</xdr:colOff>
      <xdr:row>65</xdr:row>
      <xdr:rowOff>174624</xdr:rowOff>
    </xdr:from>
    <xdr:to>
      <xdr:col>8</xdr:col>
      <xdr:colOff>396874</xdr:colOff>
      <xdr:row>67</xdr:row>
      <xdr:rowOff>95249</xdr:rowOff>
    </xdr:to>
    <xdr:sp macro="" textlink="">
      <xdr:nvSpPr>
        <xdr:cNvPr id="5" name="Flecha: a la derecha con muesca 4">
          <a:extLst>
            <a:ext uri="{FF2B5EF4-FFF2-40B4-BE49-F238E27FC236}">
              <a16:creationId xmlns:a16="http://schemas.microsoft.com/office/drawing/2014/main" id="{E2BBAB42-8DAA-4450-8564-115CFB32F96F}"/>
            </a:ext>
          </a:extLst>
        </xdr:cNvPr>
        <xdr:cNvSpPr/>
      </xdr:nvSpPr>
      <xdr:spPr>
        <a:xfrm rot="10800000">
          <a:off x="1343023" y="11810999"/>
          <a:ext cx="5149851" cy="301625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225426</xdr:colOff>
      <xdr:row>66</xdr:row>
      <xdr:rowOff>168276</xdr:rowOff>
    </xdr:from>
    <xdr:to>
      <xdr:col>1</xdr:col>
      <xdr:colOff>596901</xdr:colOff>
      <xdr:row>73</xdr:row>
      <xdr:rowOff>42863</xdr:rowOff>
    </xdr:to>
    <xdr:sp macro="" textlink="">
      <xdr:nvSpPr>
        <xdr:cNvPr id="6" name="Flecha: a la derecha con muesca 5">
          <a:extLst>
            <a:ext uri="{FF2B5EF4-FFF2-40B4-BE49-F238E27FC236}">
              <a16:creationId xmlns:a16="http://schemas.microsoft.com/office/drawing/2014/main" id="{E0AD8094-AC05-473C-9823-7DCC75EB4658}"/>
            </a:ext>
          </a:extLst>
        </xdr:cNvPr>
        <xdr:cNvSpPr/>
      </xdr:nvSpPr>
      <xdr:spPr>
        <a:xfrm rot="5646622">
          <a:off x="461964" y="12520613"/>
          <a:ext cx="1422400" cy="371475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13</xdr:col>
      <xdr:colOff>735542</xdr:colOff>
      <xdr:row>0</xdr:row>
      <xdr:rowOff>0</xdr:rowOff>
    </xdr:from>
    <xdr:to>
      <xdr:col>29</xdr:col>
      <xdr:colOff>170865</xdr:colOff>
      <xdr:row>30</xdr:row>
      <xdr:rowOff>119062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B16DC62-4F92-470D-960F-DE09B0B40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41542" y="0"/>
          <a:ext cx="11627323" cy="57282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6350</xdr:colOff>
      <xdr:row>42</xdr:row>
      <xdr:rowOff>57150</xdr:rowOff>
    </xdr:from>
    <xdr:to>
      <xdr:col>20</xdr:col>
      <xdr:colOff>139700</xdr:colOff>
      <xdr:row>42</xdr:row>
      <xdr:rowOff>171450</xdr:rowOff>
    </xdr:to>
    <xdr:sp macro="" textlink="">
      <xdr:nvSpPr>
        <xdr:cNvPr id="4" name="Flecha: hacia la izquierda 3">
          <a:extLst>
            <a:ext uri="{FF2B5EF4-FFF2-40B4-BE49-F238E27FC236}">
              <a16:creationId xmlns:a16="http://schemas.microsoft.com/office/drawing/2014/main" id="{EFA486E2-BE72-4799-8E80-3AB1E95690EE}"/>
            </a:ext>
          </a:extLst>
        </xdr:cNvPr>
        <xdr:cNvSpPr/>
      </xdr:nvSpPr>
      <xdr:spPr>
        <a:xfrm>
          <a:off x="6915150" y="7931150"/>
          <a:ext cx="1301750" cy="114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100"/>
            <a:t>V</a:t>
          </a:r>
        </a:p>
      </xdr:txBody>
    </xdr:sp>
    <xdr:clientData/>
  </xdr:twoCellAnchor>
  <xdr:twoCellAnchor>
    <xdr:from>
      <xdr:col>16</xdr:col>
      <xdr:colOff>25400</xdr:colOff>
      <xdr:row>41</xdr:row>
      <xdr:rowOff>165100</xdr:rowOff>
    </xdr:from>
    <xdr:to>
      <xdr:col>16</xdr:col>
      <xdr:colOff>177800</xdr:colOff>
      <xdr:row>47</xdr:row>
      <xdr:rowOff>171450</xdr:rowOff>
    </xdr:to>
    <xdr:sp macro="" textlink="">
      <xdr:nvSpPr>
        <xdr:cNvPr id="5" name="Flecha: hacia la izquierda 4">
          <a:extLst>
            <a:ext uri="{FF2B5EF4-FFF2-40B4-BE49-F238E27FC236}">
              <a16:creationId xmlns:a16="http://schemas.microsoft.com/office/drawing/2014/main" id="{1B6F1343-7B79-4F76-B770-D41350990AEE}"/>
            </a:ext>
          </a:extLst>
        </xdr:cNvPr>
        <xdr:cNvSpPr/>
      </xdr:nvSpPr>
      <xdr:spPr>
        <a:xfrm rot="16519930" flipV="1">
          <a:off x="6445250" y="8337550"/>
          <a:ext cx="1130300" cy="1524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100"/>
            <a:t>V</a:t>
          </a:r>
        </a:p>
      </xdr:txBody>
    </xdr:sp>
    <xdr:clientData/>
  </xdr:twoCellAnchor>
  <xdr:twoCellAnchor>
    <xdr:from>
      <xdr:col>15</xdr:col>
      <xdr:colOff>228600</xdr:colOff>
      <xdr:row>47</xdr:row>
      <xdr:rowOff>38100</xdr:rowOff>
    </xdr:from>
    <xdr:to>
      <xdr:col>18</xdr:col>
      <xdr:colOff>133350</xdr:colOff>
      <xdr:row>47</xdr:row>
      <xdr:rowOff>127000</xdr:rowOff>
    </xdr:to>
    <xdr:sp macro="" textlink="">
      <xdr:nvSpPr>
        <xdr:cNvPr id="6" name="Flecha: hacia la izquierda 5">
          <a:extLst>
            <a:ext uri="{FF2B5EF4-FFF2-40B4-BE49-F238E27FC236}">
              <a16:creationId xmlns:a16="http://schemas.microsoft.com/office/drawing/2014/main" id="{62BCF167-9F55-436C-9547-A645B2BACF28}"/>
            </a:ext>
          </a:extLst>
        </xdr:cNvPr>
        <xdr:cNvSpPr/>
      </xdr:nvSpPr>
      <xdr:spPr>
        <a:xfrm rot="10800000">
          <a:off x="6845300" y="8845550"/>
          <a:ext cx="781050" cy="889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100"/>
            <a:t>V</a:t>
          </a:r>
        </a:p>
      </xdr:txBody>
    </xdr:sp>
    <xdr:clientData/>
  </xdr:twoCellAnchor>
  <xdr:twoCellAnchor>
    <xdr:from>
      <xdr:col>17</xdr:col>
      <xdr:colOff>250413</xdr:colOff>
      <xdr:row>46</xdr:row>
      <xdr:rowOff>63762</xdr:rowOff>
    </xdr:from>
    <xdr:to>
      <xdr:col>18</xdr:col>
      <xdr:colOff>94535</xdr:colOff>
      <xdr:row>49</xdr:row>
      <xdr:rowOff>166552</xdr:rowOff>
    </xdr:to>
    <xdr:sp macro="" textlink="">
      <xdr:nvSpPr>
        <xdr:cNvPr id="7" name="Flecha: hacia la izquierda 6">
          <a:extLst>
            <a:ext uri="{FF2B5EF4-FFF2-40B4-BE49-F238E27FC236}">
              <a16:creationId xmlns:a16="http://schemas.microsoft.com/office/drawing/2014/main" id="{DFDD0F1A-9BDC-4242-AB6B-72C6CE2B0A1B}"/>
            </a:ext>
          </a:extLst>
        </xdr:cNvPr>
        <xdr:cNvSpPr/>
      </xdr:nvSpPr>
      <xdr:spPr>
        <a:xfrm rot="16519930" flipV="1">
          <a:off x="7188629" y="8949746"/>
          <a:ext cx="661590" cy="1362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100"/>
            <a:t>V</a:t>
          </a:r>
        </a:p>
      </xdr:txBody>
    </xdr:sp>
    <xdr:clientData/>
  </xdr:twoCellAnchor>
  <xdr:twoCellAnchor>
    <xdr:from>
      <xdr:col>18</xdr:col>
      <xdr:colOff>12700</xdr:colOff>
      <xdr:row>49</xdr:row>
      <xdr:rowOff>12700</xdr:rowOff>
    </xdr:from>
    <xdr:to>
      <xdr:col>20</xdr:col>
      <xdr:colOff>209550</xdr:colOff>
      <xdr:row>49</xdr:row>
      <xdr:rowOff>101600</xdr:rowOff>
    </xdr:to>
    <xdr:sp macro="" textlink="">
      <xdr:nvSpPr>
        <xdr:cNvPr id="8" name="Flecha: hacia la izquierda 7">
          <a:extLst>
            <a:ext uri="{FF2B5EF4-FFF2-40B4-BE49-F238E27FC236}">
              <a16:creationId xmlns:a16="http://schemas.microsoft.com/office/drawing/2014/main" id="{AD9048C8-83C6-4CD2-B354-16A6E4FEB229}"/>
            </a:ext>
          </a:extLst>
        </xdr:cNvPr>
        <xdr:cNvSpPr/>
      </xdr:nvSpPr>
      <xdr:spPr>
        <a:xfrm rot="10800000">
          <a:off x="7505700" y="9194800"/>
          <a:ext cx="781050" cy="889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100"/>
            <a:t>V</a:t>
          </a:r>
        </a:p>
      </xdr:txBody>
    </xdr:sp>
    <xdr:clientData/>
  </xdr:twoCellAnchor>
  <xdr:twoCellAnchor>
    <xdr:from>
      <xdr:col>20</xdr:col>
      <xdr:colOff>72867</xdr:colOff>
      <xdr:row>42</xdr:row>
      <xdr:rowOff>145633</xdr:rowOff>
    </xdr:from>
    <xdr:to>
      <xdr:col>21</xdr:col>
      <xdr:colOff>31558</xdr:colOff>
      <xdr:row>49</xdr:row>
      <xdr:rowOff>40618</xdr:rowOff>
    </xdr:to>
    <xdr:sp macro="" textlink="">
      <xdr:nvSpPr>
        <xdr:cNvPr id="10" name="Flecha: hacia la izquierda 9">
          <a:extLst>
            <a:ext uri="{FF2B5EF4-FFF2-40B4-BE49-F238E27FC236}">
              <a16:creationId xmlns:a16="http://schemas.microsoft.com/office/drawing/2014/main" id="{01C23F85-2805-4A1B-84E0-489BBB7724CA}"/>
            </a:ext>
          </a:extLst>
        </xdr:cNvPr>
        <xdr:cNvSpPr/>
      </xdr:nvSpPr>
      <xdr:spPr>
        <a:xfrm rot="5819679" flipV="1">
          <a:off x="7673920" y="8495780"/>
          <a:ext cx="1203085" cy="25079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100"/>
            <a:t>V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389D0-D0E4-464B-B425-5FB5B9219CED}">
  <dimension ref="A1:U231"/>
  <sheetViews>
    <sheetView tabSelected="1" topLeftCell="A47" zoomScale="86" zoomScaleNormal="86" workbookViewId="0">
      <selection activeCell="Q54" sqref="Q54"/>
    </sheetView>
  </sheetViews>
  <sheetFormatPr baseColWidth="10" defaultRowHeight="14.5" x14ac:dyDescent="0.35"/>
  <sheetData>
    <row r="1" spans="1:15" ht="15" thickBot="1" x14ac:dyDescent="0.4">
      <c r="B1" s="12" t="s">
        <v>32</v>
      </c>
      <c r="C1" t="s">
        <v>36</v>
      </c>
      <c r="E1" t="s">
        <v>37</v>
      </c>
      <c r="G1" t="s">
        <v>38</v>
      </c>
      <c r="I1" t="s">
        <v>39</v>
      </c>
      <c r="L1" s="57"/>
      <c r="M1" s="57"/>
    </row>
    <row r="2" spans="1:15" ht="15" thickBot="1" x14ac:dyDescent="0.4">
      <c r="B2" s="2" t="s">
        <v>15</v>
      </c>
      <c r="C2" s="78">
        <v>1</v>
      </c>
      <c r="D2" s="79"/>
      <c r="E2" s="78">
        <v>2</v>
      </c>
      <c r="F2" s="80"/>
      <c r="G2" s="79">
        <v>3</v>
      </c>
      <c r="H2" s="80"/>
      <c r="I2" s="79">
        <v>4</v>
      </c>
      <c r="J2" s="80"/>
      <c r="L2" s="57" t="s">
        <v>210</v>
      </c>
      <c r="M2" s="57" t="s">
        <v>71</v>
      </c>
      <c r="N2" t="s">
        <v>123</v>
      </c>
      <c r="O2" t="s">
        <v>125</v>
      </c>
    </row>
    <row r="3" spans="1:15" ht="15" thickBot="1" x14ac:dyDescent="0.4">
      <c r="A3" s="127" t="s">
        <v>33</v>
      </c>
      <c r="B3" s="36">
        <v>1</v>
      </c>
      <c r="C3" s="15"/>
      <c r="D3" s="50"/>
      <c r="E3" s="15"/>
      <c r="F3" s="50"/>
      <c r="G3" s="15"/>
      <c r="H3" s="138">
        <v>-100</v>
      </c>
      <c r="I3" s="15"/>
      <c r="J3" s="138">
        <v>100</v>
      </c>
      <c r="L3" s="57" t="s">
        <v>211</v>
      </c>
      <c r="M3" s="57">
        <v>0</v>
      </c>
      <c r="N3" t="s">
        <v>73</v>
      </c>
      <c r="O3">
        <f>+M3+1</f>
        <v>1</v>
      </c>
    </row>
    <row r="4" spans="1:15" ht="15" thickBot="1" x14ac:dyDescent="0.4">
      <c r="A4" s="128"/>
      <c r="B4" s="36"/>
      <c r="C4" s="76">
        <v>10</v>
      </c>
      <c r="D4" s="51">
        <v>800</v>
      </c>
      <c r="E4" s="76">
        <v>2</v>
      </c>
      <c r="F4" s="51">
        <v>1300</v>
      </c>
      <c r="G4" s="14"/>
      <c r="H4" s="51">
        <v>400</v>
      </c>
      <c r="I4" s="14"/>
      <c r="J4" s="51">
        <v>700</v>
      </c>
      <c r="L4" s="57" t="s">
        <v>122</v>
      </c>
      <c r="M4" s="37">
        <v>10</v>
      </c>
      <c r="N4" t="s">
        <v>74</v>
      </c>
      <c r="O4">
        <f>+M4-1</f>
        <v>9</v>
      </c>
    </row>
    <row r="5" spans="1:15" ht="18" customHeight="1" thickBot="1" x14ac:dyDescent="0.4">
      <c r="A5" s="127" t="s">
        <v>34</v>
      </c>
      <c r="B5" s="36">
        <v>2</v>
      </c>
      <c r="C5" s="15"/>
      <c r="D5" s="138">
        <v>200</v>
      </c>
      <c r="E5" s="15"/>
      <c r="F5" s="50"/>
      <c r="G5" s="15"/>
      <c r="H5" s="50"/>
      <c r="I5" s="15"/>
      <c r="J5" s="138">
        <v>300</v>
      </c>
      <c r="L5" s="57" t="s">
        <v>70</v>
      </c>
      <c r="M5">
        <v>2</v>
      </c>
      <c r="N5" t="s">
        <v>73</v>
      </c>
      <c r="O5">
        <f>+M5+1</f>
        <v>3</v>
      </c>
    </row>
    <row r="6" spans="1:15" ht="15" thickBot="1" x14ac:dyDescent="0.4">
      <c r="A6" s="128"/>
      <c r="B6" s="36"/>
      <c r="C6" s="14"/>
      <c r="D6" s="51">
        <v>1100</v>
      </c>
      <c r="E6" s="76">
        <v>8</v>
      </c>
      <c r="F6" s="51">
        <v>1400</v>
      </c>
      <c r="G6" s="76">
        <v>9</v>
      </c>
      <c r="H6" s="51">
        <v>600</v>
      </c>
      <c r="I6" s="14"/>
      <c r="J6" s="51">
        <v>1000</v>
      </c>
      <c r="L6" s="57" t="s">
        <v>69</v>
      </c>
      <c r="M6" s="37">
        <v>8</v>
      </c>
      <c r="N6" t="s">
        <v>74</v>
      </c>
      <c r="O6">
        <f>+M6-1</f>
        <v>7</v>
      </c>
    </row>
    <row r="7" spans="1:15" ht="15" thickBot="1" x14ac:dyDescent="0.4">
      <c r="A7" s="127" t="s">
        <v>35</v>
      </c>
      <c r="B7" s="36">
        <v>3</v>
      </c>
      <c r="C7" s="15"/>
      <c r="D7" s="138">
        <v>-500</v>
      </c>
      <c r="E7" s="15"/>
      <c r="F7" s="138">
        <v>-400</v>
      </c>
      <c r="G7" s="15"/>
      <c r="H7" s="50"/>
      <c r="I7" s="19"/>
      <c r="J7" s="20"/>
      <c r="L7" s="57" t="s">
        <v>68</v>
      </c>
      <c r="M7" s="57">
        <v>9</v>
      </c>
      <c r="N7" t="s">
        <v>73</v>
      </c>
      <c r="O7">
        <f>+M7+1</f>
        <v>10</v>
      </c>
    </row>
    <row r="8" spans="1:15" ht="15" thickBot="1" x14ac:dyDescent="0.4">
      <c r="A8" s="128"/>
      <c r="B8" s="31"/>
      <c r="C8" s="14"/>
      <c r="D8" s="51">
        <v>600</v>
      </c>
      <c r="E8" s="14"/>
      <c r="F8" s="51">
        <v>1200</v>
      </c>
      <c r="G8" s="76">
        <v>1</v>
      </c>
      <c r="H8" s="51">
        <v>800</v>
      </c>
      <c r="I8" s="76">
        <v>10</v>
      </c>
      <c r="J8" s="34">
        <v>900</v>
      </c>
      <c r="L8" s="57" t="s">
        <v>169</v>
      </c>
      <c r="M8" s="37">
        <v>1</v>
      </c>
      <c r="N8" t="s">
        <v>74</v>
      </c>
      <c r="O8">
        <f>+M8-1</f>
        <v>0</v>
      </c>
    </row>
    <row r="10" spans="1:15" ht="15" thickBot="1" x14ac:dyDescent="0.4">
      <c r="N10" t="s">
        <v>212</v>
      </c>
    </row>
    <row r="11" spans="1:15" x14ac:dyDescent="0.35">
      <c r="B11" s="2"/>
      <c r="C11" s="3"/>
      <c r="D11" s="3"/>
      <c r="E11" s="3"/>
      <c r="F11" s="4"/>
      <c r="G11" s="137" t="s">
        <v>189</v>
      </c>
      <c r="H11" s="3"/>
      <c r="I11" s="3"/>
      <c r="J11" s="3"/>
      <c r="K11" s="3"/>
      <c r="L11" s="4"/>
    </row>
    <row r="12" spans="1:15" x14ac:dyDescent="0.35">
      <c r="B12" s="129"/>
      <c r="C12" s="130" t="s">
        <v>19</v>
      </c>
      <c r="D12" s="130">
        <f>+C4*D4+E4*F4+E6*F6+G6*H6+G8*H8+I8*J8</f>
        <v>37000</v>
      </c>
      <c r="E12" s="130"/>
      <c r="F12" s="131"/>
      <c r="G12" s="129"/>
      <c r="H12" s="130"/>
      <c r="I12" s="130"/>
      <c r="J12" s="130"/>
      <c r="K12" s="130"/>
      <c r="L12" s="131"/>
    </row>
    <row r="13" spans="1:15" x14ac:dyDescent="0.35">
      <c r="B13" s="129"/>
      <c r="C13" s="130" t="s">
        <v>193</v>
      </c>
      <c r="D13" s="130"/>
      <c r="E13" s="130"/>
      <c r="F13" s="131"/>
      <c r="G13" s="129"/>
      <c r="H13" s="130"/>
      <c r="I13" s="130"/>
      <c r="J13" s="130"/>
      <c r="K13" s="130"/>
      <c r="L13" s="131"/>
    </row>
    <row r="14" spans="1:15" x14ac:dyDescent="0.35">
      <c r="B14" s="129"/>
      <c r="C14" s="132" t="s">
        <v>41</v>
      </c>
      <c r="D14" s="54"/>
      <c r="E14" s="130"/>
      <c r="F14" s="131"/>
      <c r="G14" s="132" t="s">
        <v>40</v>
      </c>
      <c r="H14" s="130"/>
      <c r="I14" s="130"/>
      <c r="J14" s="130"/>
      <c r="K14" s="130"/>
      <c r="L14" s="131"/>
    </row>
    <row r="15" spans="1:15" x14ac:dyDescent="0.35">
      <c r="B15" s="129"/>
      <c r="C15" s="130"/>
      <c r="D15" s="130"/>
      <c r="E15" s="130"/>
      <c r="F15" s="131"/>
      <c r="G15" s="129"/>
      <c r="H15" s="130"/>
      <c r="I15" s="130"/>
      <c r="J15" s="130"/>
      <c r="K15" s="130"/>
      <c r="L15" s="131"/>
    </row>
    <row r="16" spans="1:15" x14ac:dyDescent="0.35">
      <c r="B16" s="129"/>
      <c r="C16" s="133" t="s">
        <v>190</v>
      </c>
      <c r="D16" s="130"/>
      <c r="E16" s="130" t="s">
        <v>48</v>
      </c>
      <c r="F16" s="131"/>
      <c r="G16" s="132" t="s">
        <v>198</v>
      </c>
      <c r="H16" s="130"/>
      <c r="I16" s="132" t="s">
        <v>199</v>
      </c>
      <c r="J16" s="130"/>
      <c r="K16" s="130"/>
      <c r="L16" s="131"/>
    </row>
    <row r="17" spans="2:16" x14ac:dyDescent="0.35">
      <c r="B17" s="129"/>
      <c r="C17" s="130" t="s">
        <v>42</v>
      </c>
      <c r="D17" s="130"/>
      <c r="E17" s="133" t="s">
        <v>194</v>
      </c>
      <c r="F17" s="134" t="s">
        <v>197</v>
      </c>
      <c r="G17" s="129"/>
      <c r="H17" s="130"/>
      <c r="I17" s="130"/>
      <c r="J17" s="130"/>
      <c r="K17" s="130"/>
      <c r="L17" s="131"/>
    </row>
    <row r="18" spans="2:16" x14ac:dyDescent="0.35">
      <c r="B18" s="129"/>
      <c r="C18" s="130" t="s">
        <v>44</v>
      </c>
      <c r="D18" s="130"/>
      <c r="E18" s="130" t="s">
        <v>50</v>
      </c>
      <c r="F18" s="131"/>
      <c r="G18" s="132" t="s">
        <v>200</v>
      </c>
      <c r="H18" s="130"/>
      <c r="I18" s="132" t="s">
        <v>201</v>
      </c>
      <c r="J18" s="130"/>
      <c r="K18" s="130"/>
      <c r="L18" s="131"/>
    </row>
    <row r="19" spans="2:16" x14ac:dyDescent="0.35">
      <c r="B19" s="129"/>
      <c r="C19" s="130" t="s">
        <v>45</v>
      </c>
      <c r="D19" s="130"/>
      <c r="E19" s="130" t="s">
        <v>51</v>
      </c>
      <c r="F19" s="131"/>
      <c r="G19" s="129"/>
      <c r="H19" s="130"/>
      <c r="I19" s="130"/>
      <c r="J19" s="130"/>
      <c r="K19" s="130"/>
      <c r="L19" s="131"/>
    </row>
    <row r="20" spans="2:16" x14ac:dyDescent="0.35">
      <c r="B20" s="129"/>
      <c r="C20" s="130" t="s">
        <v>191</v>
      </c>
      <c r="D20" s="130"/>
      <c r="E20" s="130" t="s">
        <v>52</v>
      </c>
      <c r="F20" s="131"/>
      <c r="G20" s="132" t="s">
        <v>202</v>
      </c>
      <c r="H20" s="130"/>
      <c r="I20" s="139" t="s">
        <v>203</v>
      </c>
      <c r="J20" s="130"/>
      <c r="K20" s="130"/>
      <c r="L20" s="131"/>
    </row>
    <row r="21" spans="2:16" x14ac:dyDescent="0.35">
      <c r="B21" s="129"/>
      <c r="C21" s="130" t="s">
        <v>192</v>
      </c>
      <c r="D21" s="130"/>
      <c r="E21" s="130" t="s">
        <v>195</v>
      </c>
      <c r="F21" s="131"/>
      <c r="G21" s="129"/>
      <c r="H21" s="130"/>
      <c r="I21" s="130"/>
      <c r="J21" s="130"/>
      <c r="K21" s="130"/>
      <c r="L21" s="131"/>
    </row>
    <row r="22" spans="2:16" x14ac:dyDescent="0.35">
      <c r="B22" s="129"/>
      <c r="C22" s="130"/>
      <c r="D22" s="130"/>
      <c r="E22" s="130" t="s">
        <v>196</v>
      </c>
      <c r="F22" s="131"/>
      <c r="G22" s="132" t="s">
        <v>204</v>
      </c>
      <c r="H22" s="130"/>
      <c r="I22" s="139" t="s">
        <v>205</v>
      </c>
      <c r="J22" s="130"/>
      <c r="K22" s="130"/>
      <c r="L22" s="131"/>
    </row>
    <row r="23" spans="2:16" ht="15" thickBot="1" x14ac:dyDescent="0.4">
      <c r="B23" s="1"/>
      <c r="C23" s="135"/>
      <c r="D23" s="135"/>
      <c r="E23" s="135"/>
      <c r="F23" s="136"/>
      <c r="G23" s="1"/>
      <c r="H23" s="135"/>
      <c r="I23" s="135"/>
      <c r="J23" s="135"/>
      <c r="K23" s="135"/>
      <c r="L23" s="136"/>
    </row>
    <row r="24" spans="2:16" x14ac:dyDescent="0.35">
      <c r="G24" s="132" t="s">
        <v>206</v>
      </c>
      <c r="H24" s="130"/>
      <c r="I24" s="139" t="s">
        <v>207</v>
      </c>
      <c r="J24" s="130"/>
    </row>
    <row r="26" spans="2:16" x14ac:dyDescent="0.35">
      <c r="G26" s="132" t="s">
        <v>208</v>
      </c>
      <c r="H26" s="130"/>
      <c r="I26" s="139" t="s">
        <v>209</v>
      </c>
      <c r="J26" s="130"/>
    </row>
    <row r="29" spans="2:16" ht="15" thickBot="1" x14ac:dyDescent="0.4">
      <c r="C29" s="12" t="s">
        <v>32</v>
      </c>
      <c r="D29" t="s">
        <v>36</v>
      </c>
      <c r="F29" t="s">
        <v>37</v>
      </c>
      <c r="H29" t="s">
        <v>38</v>
      </c>
      <c r="J29" t="s">
        <v>39</v>
      </c>
    </row>
    <row r="30" spans="2:16" ht="15" thickBot="1" x14ac:dyDescent="0.4">
      <c r="C30" s="2" t="s">
        <v>15</v>
      </c>
      <c r="D30" s="78">
        <v>1</v>
      </c>
      <c r="E30" s="79"/>
      <c r="F30" s="78">
        <v>2</v>
      </c>
      <c r="G30" s="80"/>
      <c r="H30" s="79">
        <v>3</v>
      </c>
      <c r="I30" s="80"/>
      <c r="J30" s="79">
        <v>4</v>
      </c>
      <c r="K30" s="80"/>
      <c r="M30" s="57" t="s">
        <v>210</v>
      </c>
      <c r="N30" s="57" t="s">
        <v>71</v>
      </c>
      <c r="O30" t="s">
        <v>123</v>
      </c>
      <c r="P30" t="s">
        <v>125</v>
      </c>
    </row>
    <row r="31" spans="2:16" ht="15" thickBot="1" x14ac:dyDescent="0.4">
      <c r="B31" s="127" t="s">
        <v>33</v>
      </c>
      <c r="C31" s="36">
        <v>1</v>
      </c>
      <c r="D31" s="15"/>
      <c r="E31" s="50"/>
      <c r="F31" s="15"/>
      <c r="G31" s="50"/>
      <c r="H31" s="15"/>
      <c r="I31" s="138">
        <v>-100</v>
      </c>
      <c r="J31" s="15"/>
      <c r="K31" s="138">
        <v>-400</v>
      </c>
      <c r="M31" s="57" t="s">
        <v>121</v>
      </c>
      <c r="N31" s="57">
        <v>0</v>
      </c>
      <c r="O31" t="s">
        <v>73</v>
      </c>
      <c r="P31">
        <f>+N31+9</f>
        <v>9</v>
      </c>
    </row>
    <row r="32" spans="2:16" ht="15" thickBot="1" x14ac:dyDescent="0.4">
      <c r="B32" s="128"/>
      <c r="C32" s="36"/>
      <c r="D32" s="76">
        <v>9</v>
      </c>
      <c r="E32" s="51">
        <v>800</v>
      </c>
      <c r="F32" s="76">
        <v>3</v>
      </c>
      <c r="G32" s="51">
        <v>1300</v>
      </c>
      <c r="H32" s="14"/>
      <c r="I32" s="51">
        <v>400</v>
      </c>
      <c r="J32" s="14"/>
      <c r="K32" s="51">
        <v>700</v>
      </c>
      <c r="M32" s="57" t="s">
        <v>219</v>
      </c>
      <c r="N32" s="37">
        <v>10</v>
      </c>
      <c r="O32" t="s">
        <v>74</v>
      </c>
      <c r="P32">
        <f>+N32-9</f>
        <v>1</v>
      </c>
    </row>
    <row r="33" spans="2:16" ht="15" thickBot="1" x14ac:dyDescent="0.4">
      <c r="B33" s="127" t="s">
        <v>34</v>
      </c>
      <c r="C33" s="36">
        <v>2</v>
      </c>
      <c r="D33" s="15"/>
      <c r="E33" s="138">
        <v>200</v>
      </c>
      <c r="F33" s="15"/>
      <c r="G33" s="50"/>
      <c r="H33" s="15"/>
      <c r="I33" s="50"/>
      <c r="J33" s="15"/>
      <c r="K33" s="138">
        <v>-200</v>
      </c>
      <c r="M33" s="57" t="s">
        <v>211</v>
      </c>
      <c r="N33">
        <v>1</v>
      </c>
      <c r="O33" t="s">
        <v>73</v>
      </c>
      <c r="P33">
        <f>+N33+9</f>
        <v>10</v>
      </c>
    </row>
    <row r="34" spans="2:16" ht="15" thickBot="1" x14ac:dyDescent="0.4">
      <c r="B34" s="128"/>
      <c r="C34" s="36"/>
      <c r="D34" s="14"/>
      <c r="E34" s="51">
        <v>1100</v>
      </c>
      <c r="F34" s="76">
        <v>7</v>
      </c>
      <c r="G34" s="51">
        <v>1400</v>
      </c>
      <c r="H34" s="76">
        <v>10</v>
      </c>
      <c r="I34" s="51">
        <v>600</v>
      </c>
      <c r="J34" s="14"/>
      <c r="K34" s="51">
        <v>1000</v>
      </c>
      <c r="M34" s="57" t="s">
        <v>122</v>
      </c>
      <c r="N34" s="37">
        <v>9</v>
      </c>
      <c r="O34" t="s">
        <v>74</v>
      </c>
      <c r="P34">
        <f>+N34-9</f>
        <v>0</v>
      </c>
    </row>
    <row r="35" spans="2:16" ht="15" thickBot="1" x14ac:dyDescent="0.4">
      <c r="B35" s="127" t="s">
        <v>35</v>
      </c>
      <c r="C35" s="36">
        <v>3</v>
      </c>
      <c r="D35" s="15"/>
      <c r="E35" s="138"/>
      <c r="F35" s="15"/>
      <c r="G35" s="138">
        <v>100</v>
      </c>
      <c r="H35" s="15"/>
      <c r="I35" s="138">
        <v>500</v>
      </c>
      <c r="J35" s="19"/>
      <c r="K35" s="20"/>
      <c r="M35" s="57"/>
      <c r="N35" s="57"/>
    </row>
    <row r="36" spans="2:16" ht="15" thickBot="1" x14ac:dyDescent="0.4">
      <c r="B36" s="128"/>
      <c r="C36" s="31"/>
      <c r="D36" s="76">
        <v>1</v>
      </c>
      <c r="E36" s="51">
        <v>600</v>
      </c>
      <c r="F36" s="14"/>
      <c r="G36" s="51">
        <v>1200</v>
      </c>
      <c r="H36" s="14"/>
      <c r="I36" s="51">
        <v>800</v>
      </c>
      <c r="J36" s="76">
        <v>10</v>
      </c>
      <c r="K36" s="34">
        <v>900</v>
      </c>
      <c r="M36" s="57"/>
      <c r="N36" s="37"/>
    </row>
    <row r="38" spans="2:16" x14ac:dyDescent="0.35">
      <c r="O38" t="s">
        <v>220</v>
      </c>
    </row>
    <row r="39" spans="2:16" x14ac:dyDescent="0.35">
      <c r="D39" t="s">
        <v>19</v>
      </c>
      <c r="E39">
        <f>+D36*E36+D32*E32+F32*G32+F34*G34+H34*I34+H36*I36+J36*K36</f>
        <v>36500</v>
      </c>
    </row>
    <row r="40" spans="2:16" x14ac:dyDescent="0.35">
      <c r="C40" s="130"/>
      <c r="D40" s="130"/>
      <c r="E40" s="130"/>
      <c r="F40" s="131"/>
      <c r="G40" s="129"/>
      <c r="H40" s="130"/>
      <c r="I40" s="130"/>
      <c r="J40" s="130"/>
      <c r="K40" s="130"/>
    </row>
    <row r="41" spans="2:16" x14ac:dyDescent="0.35">
      <c r="C41" s="130" t="s">
        <v>193</v>
      </c>
      <c r="D41" s="130"/>
      <c r="E41" s="130"/>
      <c r="F41" s="131"/>
      <c r="G41" s="129"/>
      <c r="H41" s="130"/>
      <c r="I41" s="130"/>
      <c r="J41" s="130"/>
      <c r="K41" s="130"/>
    </row>
    <row r="42" spans="2:16" x14ac:dyDescent="0.35">
      <c r="C42" s="132" t="s">
        <v>41</v>
      </c>
      <c r="D42" s="54"/>
      <c r="E42" s="130"/>
      <c r="F42" s="131"/>
      <c r="G42" s="132" t="s">
        <v>40</v>
      </c>
      <c r="H42" s="130"/>
      <c r="I42" s="130"/>
      <c r="J42" s="130"/>
      <c r="K42" s="130"/>
    </row>
    <row r="43" spans="2:16" x14ac:dyDescent="0.35">
      <c r="C43" s="130"/>
      <c r="D43" s="130"/>
      <c r="E43" s="130"/>
      <c r="F43" s="131"/>
      <c r="G43" s="129"/>
      <c r="H43" s="130"/>
      <c r="I43" s="130"/>
      <c r="J43" s="130"/>
      <c r="K43" s="130"/>
    </row>
    <row r="44" spans="2:16" x14ac:dyDescent="0.35">
      <c r="C44" s="133" t="s">
        <v>190</v>
      </c>
      <c r="D44" s="130"/>
      <c r="E44" s="130" t="s">
        <v>48</v>
      </c>
      <c r="F44" s="131"/>
      <c r="G44" s="132" t="s">
        <v>198</v>
      </c>
      <c r="H44" s="130"/>
      <c r="I44" s="132" t="s">
        <v>199</v>
      </c>
      <c r="J44" s="130"/>
      <c r="K44" s="130"/>
    </row>
    <row r="45" spans="2:16" x14ac:dyDescent="0.35">
      <c r="C45" s="130" t="s">
        <v>42</v>
      </c>
      <c r="D45" s="130"/>
      <c r="E45" s="133" t="s">
        <v>194</v>
      </c>
      <c r="F45" s="134" t="s">
        <v>197</v>
      </c>
      <c r="G45" s="129"/>
      <c r="H45" s="130"/>
      <c r="I45" s="130"/>
      <c r="J45" s="130"/>
      <c r="K45" s="130"/>
    </row>
    <row r="46" spans="2:16" x14ac:dyDescent="0.35">
      <c r="C46" s="130" t="s">
        <v>44</v>
      </c>
      <c r="D46" s="130"/>
      <c r="E46" s="130" t="s">
        <v>50</v>
      </c>
      <c r="F46" s="131"/>
      <c r="G46" s="132" t="s">
        <v>200</v>
      </c>
      <c r="H46" s="130"/>
      <c r="I46" s="132" t="s">
        <v>216</v>
      </c>
      <c r="J46" s="130"/>
      <c r="K46" s="130"/>
    </row>
    <row r="47" spans="2:16" x14ac:dyDescent="0.35">
      <c r="C47" s="130" t="s">
        <v>45</v>
      </c>
      <c r="D47" s="130"/>
      <c r="E47" s="130" t="s">
        <v>51</v>
      </c>
      <c r="F47" s="131"/>
      <c r="G47" s="129"/>
      <c r="H47" s="130"/>
      <c r="I47" s="130"/>
      <c r="J47" s="130"/>
      <c r="K47" s="130"/>
    </row>
    <row r="48" spans="2:16" x14ac:dyDescent="0.35">
      <c r="C48" s="140" t="s">
        <v>46</v>
      </c>
      <c r="D48" s="130"/>
      <c r="E48" s="130" t="s">
        <v>52</v>
      </c>
      <c r="F48" s="131"/>
      <c r="G48" s="132" t="s">
        <v>202</v>
      </c>
      <c r="H48" s="130"/>
      <c r="I48" s="139" t="s">
        <v>203</v>
      </c>
      <c r="J48" s="130"/>
      <c r="K48" s="130"/>
    </row>
    <row r="49" spans="3:17" x14ac:dyDescent="0.35">
      <c r="C49" s="130" t="s">
        <v>192</v>
      </c>
      <c r="D49" s="130"/>
      <c r="E49" s="140" t="s">
        <v>213</v>
      </c>
      <c r="F49" s="131"/>
      <c r="G49" s="129"/>
      <c r="H49" s="130"/>
      <c r="I49" s="130"/>
      <c r="J49" s="130"/>
      <c r="K49" s="130"/>
    </row>
    <row r="50" spans="3:17" x14ac:dyDescent="0.35">
      <c r="C50" s="130"/>
      <c r="D50" s="130"/>
      <c r="E50" s="140" t="s">
        <v>215</v>
      </c>
      <c r="F50" s="131"/>
      <c r="G50" s="132" t="s">
        <v>204</v>
      </c>
      <c r="H50" s="130"/>
      <c r="I50" s="139" t="s">
        <v>217</v>
      </c>
      <c r="J50" s="130"/>
      <c r="K50" s="130"/>
    </row>
    <row r="51" spans="3:17" ht="15" thickBot="1" x14ac:dyDescent="0.4">
      <c r="C51" s="135"/>
      <c r="D51" s="135"/>
      <c r="E51" s="135"/>
      <c r="F51" s="136"/>
      <c r="G51" s="1"/>
      <c r="H51" s="135"/>
      <c r="I51" s="135"/>
      <c r="J51" s="135"/>
      <c r="K51" s="135"/>
    </row>
    <row r="52" spans="3:17" x14ac:dyDescent="0.35">
      <c r="G52" s="132" t="s">
        <v>208</v>
      </c>
      <c r="H52" s="130"/>
      <c r="I52" s="139" t="s">
        <v>218</v>
      </c>
      <c r="J52" s="130"/>
    </row>
    <row r="54" spans="3:17" x14ac:dyDescent="0.35">
      <c r="G54" s="132" t="s">
        <v>214</v>
      </c>
      <c r="H54" s="130"/>
      <c r="I54" s="139" t="s">
        <v>221</v>
      </c>
      <c r="J54" s="130"/>
    </row>
    <row r="59" spans="3:17" ht="15" thickBot="1" x14ac:dyDescent="0.4">
      <c r="D59" s="12" t="s">
        <v>32</v>
      </c>
      <c r="E59" t="s">
        <v>36</v>
      </c>
      <c r="G59" t="s">
        <v>37</v>
      </c>
      <c r="I59" t="s">
        <v>38</v>
      </c>
      <c r="K59" t="s">
        <v>39</v>
      </c>
    </row>
    <row r="60" spans="3:17" ht="15" thickBot="1" x14ac:dyDescent="0.4">
      <c r="D60" s="2" t="s">
        <v>15</v>
      </c>
      <c r="E60" s="78">
        <v>1</v>
      </c>
      <c r="F60" s="79"/>
      <c r="G60" s="78">
        <v>2</v>
      </c>
      <c r="H60" s="80"/>
      <c r="I60" s="79">
        <v>3</v>
      </c>
      <c r="J60" s="80"/>
      <c r="K60" s="79">
        <v>4</v>
      </c>
      <c r="L60" s="80"/>
      <c r="N60" s="57" t="s">
        <v>210</v>
      </c>
      <c r="O60" s="57" t="s">
        <v>71</v>
      </c>
      <c r="P60" t="s">
        <v>123</v>
      </c>
      <c r="Q60" t="s">
        <v>125</v>
      </c>
    </row>
    <row r="61" spans="3:17" ht="15" thickBot="1" x14ac:dyDescent="0.4">
      <c r="C61" s="127" t="s">
        <v>33</v>
      </c>
      <c r="D61" s="36">
        <v>1</v>
      </c>
      <c r="E61" s="15"/>
      <c r="F61" s="50"/>
      <c r="G61" s="15"/>
      <c r="H61" s="50"/>
      <c r="I61" s="15"/>
      <c r="J61" s="138"/>
      <c r="K61" s="15"/>
      <c r="L61" s="138"/>
      <c r="N61" s="57" t="s">
        <v>121</v>
      </c>
      <c r="O61" s="57">
        <v>0</v>
      </c>
      <c r="P61" t="s">
        <v>73</v>
      </c>
      <c r="Q61">
        <f>+O61+9</f>
        <v>9</v>
      </c>
    </row>
    <row r="62" spans="3:17" ht="15" thickBot="1" x14ac:dyDescent="0.4">
      <c r="C62" s="128"/>
      <c r="D62" s="36"/>
      <c r="E62" s="14"/>
      <c r="F62" s="51">
        <v>800</v>
      </c>
      <c r="G62" s="76">
        <v>3</v>
      </c>
      <c r="H62" s="51">
        <v>1300</v>
      </c>
      <c r="I62" s="14"/>
      <c r="J62" s="51">
        <v>400</v>
      </c>
      <c r="K62" s="76">
        <v>9</v>
      </c>
      <c r="L62" s="51">
        <v>700</v>
      </c>
      <c r="N62" s="57" t="s">
        <v>219</v>
      </c>
      <c r="O62" s="37">
        <v>10</v>
      </c>
      <c r="P62" t="s">
        <v>74</v>
      </c>
      <c r="Q62">
        <f>+O62-9</f>
        <v>1</v>
      </c>
    </row>
    <row r="63" spans="3:17" ht="15" thickBot="1" x14ac:dyDescent="0.4">
      <c r="C63" s="127" t="s">
        <v>34</v>
      </c>
      <c r="D63" s="36">
        <v>2</v>
      </c>
      <c r="E63" s="15"/>
      <c r="F63" s="138"/>
      <c r="G63" s="15"/>
      <c r="H63" s="50"/>
      <c r="I63" s="15"/>
      <c r="J63" s="50"/>
      <c r="K63" s="15"/>
      <c r="L63" s="138"/>
      <c r="N63" s="57" t="s">
        <v>211</v>
      </c>
      <c r="O63">
        <v>1</v>
      </c>
      <c r="P63" t="s">
        <v>73</v>
      </c>
      <c r="Q63">
        <f>+O63+9</f>
        <v>10</v>
      </c>
    </row>
    <row r="64" spans="3:17" ht="15" thickBot="1" x14ac:dyDescent="0.4">
      <c r="C64" s="128"/>
      <c r="D64" s="36"/>
      <c r="E64" s="14"/>
      <c r="F64" s="51">
        <v>1100</v>
      </c>
      <c r="G64" s="76">
        <v>7</v>
      </c>
      <c r="H64" s="51">
        <v>1400</v>
      </c>
      <c r="I64" s="76">
        <v>10</v>
      </c>
      <c r="J64" s="51">
        <v>600</v>
      </c>
      <c r="K64" s="14"/>
      <c r="L64" s="51">
        <v>1000</v>
      </c>
      <c r="N64" s="57" t="s">
        <v>122</v>
      </c>
      <c r="O64" s="37">
        <v>9</v>
      </c>
      <c r="P64" t="s">
        <v>74</v>
      </c>
      <c r="Q64">
        <f>+O64-9</f>
        <v>0</v>
      </c>
    </row>
    <row r="65" spans="3:16" ht="15" thickBot="1" x14ac:dyDescent="0.4">
      <c r="C65" s="127" t="s">
        <v>35</v>
      </c>
      <c r="D65" s="36">
        <v>3</v>
      </c>
      <c r="E65" s="15"/>
      <c r="F65" s="138"/>
      <c r="G65" s="15"/>
      <c r="H65" s="138"/>
      <c r="I65" s="15"/>
      <c r="J65" s="138"/>
      <c r="K65" s="19"/>
      <c r="L65" s="20"/>
      <c r="N65" s="57"/>
      <c r="O65" s="57"/>
    </row>
    <row r="66" spans="3:16" ht="15" thickBot="1" x14ac:dyDescent="0.4">
      <c r="C66" s="128"/>
      <c r="D66" s="31"/>
      <c r="E66" s="76">
        <v>10</v>
      </c>
      <c r="F66" s="51">
        <v>600</v>
      </c>
      <c r="G66" s="14"/>
      <c r="H66" s="51">
        <v>1200</v>
      </c>
      <c r="I66" s="14"/>
      <c r="J66" s="51">
        <v>800</v>
      </c>
      <c r="K66" s="76">
        <v>1</v>
      </c>
      <c r="L66" s="34">
        <v>900</v>
      </c>
      <c r="N66" s="57"/>
      <c r="O66" s="37"/>
    </row>
    <row r="68" spans="3:16" x14ac:dyDescent="0.35">
      <c r="G68" t="s">
        <v>19</v>
      </c>
      <c r="H68">
        <v>36500</v>
      </c>
      <c r="P68" t="s">
        <v>220</v>
      </c>
    </row>
    <row r="69" spans="3:16" x14ac:dyDescent="0.35">
      <c r="E69" t="s">
        <v>19</v>
      </c>
      <c r="F69">
        <f>+E66*F66+E62*F62+G62*H62+G64*H64+I64*J64+I66*J66+K66*L66+K62*L62</f>
        <v>32900</v>
      </c>
      <c r="H69">
        <f>-9*400</f>
        <v>-3600</v>
      </c>
    </row>
    <row r="70" spans="3:16" x14ac:dyDescent="0.35">
      <c r="H70">
        <f>+H68+H69</f>
        <v>32900</v>
      </c>
    </row>
    <row r="135" spans="2:11" x14ac:dyDescent="0.35">
      <c r="B135" s="32" t="s">
        <v>20</v>
      </c>
    </row>
    <row r="137" spans="2:11" ht="15" thickBot="1" x14ac:dyDescent="0.4">
      <c r="C137" s="77" t="s">
        <v>14</v>
      </c>
      <c r="D137" s="77"/>
      <c r="E137" s="77"/>
    </row>
    <row r="138" spans="2:11" ht="15" thickBot="1" x14ac:dyDescent="0.4">
      <c r="B138" t="s">
        <v>15</v>
      </c>
      <c r="C138" s="78">
        <v>1</v>
      </c>
      <c r="D138" s="79"/>
      <c r="E138" s="78">
        <v>2</v>
      </c>
      <c r="F138" s="80"/>
      <c r="G138" s="79">
        <v>3</v>
      </c>
      <c r="H138" s="80"/>
      <c r="I138" s="79">
        <v>4</v>
      </c>
      <c r="J138" s="80"/>
      <c r="K138" t="s">
        <v>16</v>
      </c>
    </row>
    <row r="139" spans="2:11" ht="15" thickBot="1" x14ac:dyDescent="0.4">
      <c r="B139" s="12">
        <v>1</v>
      </c>
      <c r="C139" s="15"/>
      <c r="D139" s="50"/>
      <c r="E139" s="15"/>
      <c r="F139" s="50"/>
      <c r="G139" s="15"/>
      <c r="H139" s="50"/>
      <c r="I139" s="15"/>
      <c r="J139" s="50"/>
      <c r="K139" s="9"/>
    </row>
    <row r="140" spans="2:11" ht="15" thickBot="1" x14ac:dyDescent="0.4">
      <c r="B140" s="12"/>
      <c r="C140" s="14"/>
      <c r="D140" s="51">
        <v>800</v>
      </c>
      <c r="E140" s="14"/>
      <c r="F140" s="51">
        <v>1300</v>
      </c>
      <c r="G140" s="14">
        <v>10</v>
      </c>
      <c r="H140" s="51">
        <v>400</v>
      </c>
      <c r="I140" s="14">
        <v>2</v>
      </c>
      <c r="J140" s="51">
        <v>700</v>
      </c>
      <c r="K140" s="10">
        <v>0</v>
      </c>
    </row>
    <row r="141" spans="2:11" ht="15" thickBot="1" x14ac:dyDescent="0.4">
      <c r="B141" s="12">
        <v>2</v>
      </c>
      <c r="C141" s="15"/>
      <c r="D141" s="50"/>
      <c r="E141" s="15"/>
      <c r="F141" s="50"/>
      <c r="G141" s="15"/>
      <c r="H141" s="50"/>
      <c r="I141" s="19"/>
      <c r="J141" s="18"/>
      <c r="K141" s="10"/>
    </row>
    <row r="142" spans="2:11" ht="15" thickBot="1" x14ac:dyDescent="0.4">
      <c r="B142" s="12"/>
      <c r="C142" s="14"/>
      <c r="D142" s="51">
        <v>1100</v>
      </c>
      <c r="E142" s="14">
        <v>10</v>
      </c>
      <c r="F142" s="51">
        <v>1400</v>
      </c>
      <c r="G142" s="14"/>
      <c r="H142" s="51">
        <v>600</v>
      </c>
      <c r="I142" s="23">
        <v>7</v>
      </c>
      <c r="J142" s="34">
        <v>1000</v>
      </c>
      <c r="K142" s="10">
        <v>0</v>
      </c>
    </row>
    <row r="143" spans="2:11" ht="15" thickBot="1" x14ac:dyDescent="0.4">
      <c r="B143" s="12">
        <v>3</v>
      </c>
      <c r="C143" s="15"/>
      <c r="D143" s="50"/>
      <c r="E143" s="15"/>
      <c r="F143" s="50"/>
      <c r="G143" s="15"/>
      <c r="H143" s="50"/>
      <c r="I143" s="15"/>
      <c r="J143" s="50"/>
      <c r="K143" s="10"/>
    </row>
    <row r="144" spans="2:11" ht="15" thickBot="1" x14ac:dyDescent="0.4">
      <c r="B144" s="12"/>
      <c r="C144" s="14">
        <v>10</v>
      </c>
      <c r="D144" s="51">
        <v>600</v>
      </c>
      <c r="E144" s="14"/>
      <c r="F144" s="51">
        <v>1200</v>
      </c>
      <c r="G144" s="14"/>
      <c r="H144" s="51">
        <v>800</v>
      </c>
      <c r="I144" s="14">
        <v>1</v>
      </c>
      <c r="J144" s="51">
        <v>900</v>
      </c>
      <c r="K144" s="10">
        <v>0</v>
      </c>
    </row>
    <row r="145" spans="2:14" ht="15" thickBot="1" x14ac:dyDescent="0.4">
      <c r="B145" t="s">
        <v>4</v>
      </c>
      <c r="C145" s="89">
        <v>0</v>
      </c>
      <c r="D145" s="90"/>
      <c r="E145" s="82">
        <v>0</v>
      </c>
      <c r="F145" s="84"/>
      <c r="G145" s="91">
        <v>0</v>
      </c>
      <c r="H145" s="92"/>
      <c r="I145" s="83">
        <v>0</v>
      </c>
      <c r="J145" s="84"/>
      <c r="K145" s="12" t="s">
        <v>17</v>
      </c>
    </row>
    <row r="147" spans="2:14" x14ac:dyDescent="0.35">
      <c r="D147" s="12" t="s">
        <v>21</v>
      </c>
      <c r="E147" s="12">
        <f>+G140*H140+I140*J140+E142*F142+I142*J142+C144*D144+I144*J144</f>
        <v>33300</v>
      </c>
      <c r="I147" t="s">
        <v>26</v>
      </c>
      <c r="J147">
        <v>3</v>
      </c>
    </row>
    <row r="148" spans="2:14" x14ac:dyDescent="0.35">
      <c r="I148" t="s">
        <v>27</v>
      </c>
      <c r="J148">
        <v>4</v>
      </c>
    </row>
    <row r="149" spans="2:14" x14ac:dyDescent="0.35">
      <c r="I149" s="42" t="s">
        <v>28</v>
      </c>
      <c r="J149" s="42">
        <v>6</v>
      </c>
      <c r="K149" s="42" t="s">
        <v>29</v>
      </c>
      <c r="L149" s="42"/>
      <c r="M149" s="42">
        <v>6</v>
      </c>
      <c r="N149" t="s">
        <v>31</v>
      </c>
    </row>
    <row r="150" spans="2:14" x14ac:dyDescent="0.35">
      <c r="B150" t="s">
        <v>22</v>
      </c>
    </row>
    <row r="151" spans="2:14" ht="15" thickBot="1" x14ac:dyDescent="0.4">
      <c r="C151" s="77" t="s">
        <v>14</v>
      </c>
      <c r="D151" s="77"/>
      <c r="E151" s="77"/>
    </row>
    <row r="152" spans="2:14" ht="15" thickBot="1" x14ac:dyDescent="0.4">
      <c r="B152" t="s">
        <v>15</v>
      </c>
      <c r="C152" s="78">
        <v>1</v>
      </c>
      <c r="D152" s="79"/>
      <c r="E152" s="78">
        <v>2</v>
      </c>
      <c r="F152" s="80"/>
      <c r="G152" s="79">
        <v>3</v>
      </c>
      <c r="H152" s="80"/>
      <c r="I152" s="79">
        <v>4</v>
      </c>
      <c r="J152" s="80"/>
      <c r="K152" t="s">
        <v>16</v>
      </c>
    </row>
    <row r="153" spans="2:14" ht="15" thickBot="1" x14ac:dyDescent="0.4">
      <c r="B153" s="12">
        <v>1</v>
      </c>
      <c r="C153" s="2"/>
      <c r="D153" s="3"/>
      <c r="E153" s="2"/>
      <c r="F153" s="3"/>
      <c r="G153" s="15"/>
      <c r="H153" s="50"/>
      <c r="I153" s="2"/>
      <c r="J153" s="3"/>
      <c r="K153" s="9"/>
    </row>
    <row r="154" spans="2:14" ht="15" thickBot="1" x14ac:dyDescent="0.4">
      <c r="B154" s="12"/>
      <c r="C154" s="1"/>
      <c r="D154" s="29">
        <v>800</v>
      </c>
      <c r="E154" s="1"/>
      <c r="F154" s="29">
        <v>1300</v>
      </c>
      <c r="G154" s="14"/>
      <c r="H154" s="51">
        <v>400</v>
      </c>
      <c r="I154" s="1"/>
      <c r="J154" s="29">
        <v>700</v>
      </c>
      <c r="K154" s="10">
        <v>12</v>
      </c>
      <c r="L154" s="33">
        <v>300</v>
      </c>
    </row>
    <row r="155" spans="2:14" ht="15" thickBot="1" x14ac:dyDescent="0.4">
      <c r="B155" s="12">
        <v>2</v>
      </c>
      <c r="C155" s="2"/>
      <c r="D155" s="3"/>
      <c r="E155" s="2"/>
      <c r="F155" s="3"/>
      <c r="G155" s="15"/>
      <c r="H155" s="50"/>
      <c r="I155" s="2"/>
      <c r="J155" s="3"/>
      <c r="K155" s="10"/>
    </row>
    <row r="156" spans="2:14" ht="15" thickBot="1" x14ac:dyDescent="0.4">
      <c r="B156" s="12"/>
      <c r="C156" s="1"/>
      <c r="D156" s="29">
        <v>1100</v>
      </c>
      <c r="E156" s="1"/>
      <c r="F156" s="29">
        <v>1400</v>
      </c>
      <c r="G156" s="14">
        <v>10</v>
      </c>
      <c r="H156" s="51">
        <v>600</v>
      </c>
      <c r="I156" s="1"/>
      <c r="J156" s="29">
        <v>1000</v>
      </c>
      <c r="K156" s="10">
        <v>7</v>
      </c>
      <c r="L156" s="75">
        <v>400</v>
      </c>
    </row>
    <row r="157" spans="2:14" ht="15" thickBot="1" x14ac:dyDescent="0.4">
      <c r="B157" s="12">
        <v>3</v>
      </c>
      <c r="C157" s="2"/>
      <c r="D157" s="3"/>
      <c r="E157" s="2"/>
      <c r="F157" s="3"/>
      <c r="G157" s="15"/>
      <c r="H157" s="50"/>
      <c r="I157" s="2"/>
      <c r="J157" s="3"/>
      <c r="K157" s="10"/>
    </row>
    <row r="158" spans="2:14" ht="15" thickBot="1" x14ac:dyDescent="0.4">
      <c r="B158" s="12"/>
      <c r="C158" s="1"/>
      <c r="D158" s="29">
        <v>600</v>
      </c>
      <c r="E158" s="1"/>
      <c r="F158" s="29">
        <v>1200</v>
      </c>
      <c r="G158" s="14"/>
      <c r="H158" s="51">
        <v>800</v>
      </c>
      <c r="I158" s="1"/>
      <c r="J158" s="29">
        <v>900</v>
      </c>
      <c r="K158" s="10">
        <v>11</v>
      </c>
      <c r="L158" s="33">
        <v>200</v>
      </c>
    </row>
    <row r="159" spans="2:14" ht="15" thickBot="1" x14ac:dyDescent="0.4">
      <c r="B159" t="s">
        <v>4</v>
      </c>
      <c r="C159" s="82">
        <v>10</v>
      </c>
      <c r="D159" s="83"/>
      <c r="E159" s="82">
        <v>10</v>
      </c>
      <c r="F159" s="84"/>
      <c r="G159" s="88">
        <v>0</v>
      </c>
      <c r="H159" s="86"/>
      <c r="I159" s="83">
        <v>10</v>
      </c>
      <c r="J159" s="84"/>
      <c r="K159" s="12" t="s">
        <v>17</v>
      </c>
    </row>
    <row r="161" spans="2:12" x14ac:dyDescent="0.35">
      <c r="D161" s="12">
        <v>200</v>
      </c>
      <c r="E161" s="12"/>
      <c r="F161" s="12">
        <v>100</v>
      </c>
      <c r="G161" s="12"/>
      <c r="H161" s="12">
        <v>200</v>
      </c>
      <c r="I161" s="12"/>
      <c r="J161" s="12">
        <v>200</v>
      </c>
    </row>
    <row r="164" spans="2:12" x14ac:dyDescent="0.35">
      <c r="B164" t="s">
        <v>22</v>
      </c>
    </row>
    <row r="165" spans="2:12" ht="15" thickBot="1" x14ac:dyDescent="0.4">
      <c r="C165" s="77" t="s">
        <v>14</v>
      </c>
      <c r="D165" s="77"/>
      <c r="E165" s="77"/>
    </row>
    <row r="166" spans="2:12" ht="15" thickBot="1" x14ac:dyDescent="0.4">
      <c r="B166" t="s">
        <v>15</v>
      </c>
      <c r="C166" s="78">
        <v>1</v>
      </c>
      <c r="D166" s="79"/>
      <c r="E166" s="78">
        <v>2</v>
      </c>
      <c r="F166" s="80"/>
      <c r="G166" s="79">
        <v>3</v>
      </c>
      <c r="H166" s="80"/>
      <c r="I166" s="79">
        <v>4</v>
      </c>
      <c r="J166" s="80"/>
      <c r="K166" t="s">
        <v>16</v>
      </c>
    </row>
    <row r="167" spans="2:12" ht="15" thickBot="1" x14ac:dyDescent="0.4">
      <c r="B167" s="12">
        <v>1</v>
      </c>
      <c r="C167" s="15"/>
      <c r="D167" s="50"/>
      <c r="E167" s="2"/>
      <c r="F167" s="3"/>
      <c r="G167" s="15"/>
      <c r="H167" s="50"/>
      <c r="I167" s="2"/>
      <c r="J167" s="3"/>
      <c r="K167" s="9"/>
    </row>
    <row r="168" spans="2:12" ht="15" thickBot="1" x14ac:dyDescent="0.4">
      <c r="B168" s="12"/>
      <c r="C168" s="14"/>
      <c r="D168" s="51">
        <v>800</v>
      </c>
      <c r="E168" s="1"/>
      <c r="F168" s="29">
        <v>1300</v>
      </c>
      <c r="G168" s="14"/>
      <c r="H168" s="51">
        <v>400</v>
      </c>
      <c r="I168" s="1"/>
      <c r="J168" s="29">
        <v>700</v>
      </c>
      <c r="K168" s="10">
        <v>12</v>
      </c>
      <c r="L168" s="33">
        <v>100</v>
      </c>
    </row>
    <row r="169" spans="2:12" ht="15" thickBot="1" x14ac:dyDescent="0.4">
      <c r="B169" s="12">
        <v>2</v>
      </c>
      <c r="C169" s="15"/>
      <c r="D169" s="50"/>
      <c r="E169" s="2"/>
      <c r="F169" s="3"/>
      <c r="G169" s="15"/>
      <c r="H169" s="50"/>
      <c r="I169" s="2"/>
      <c r="J169" s="3"/>
      <c r="K169" s="10"/>
    </row>
    <row r="170" spans="2:12" ht="15" thickBot="1" x14ac:dyDescent="0.4">
      <c r="B170" s="12"/>
      <c r="C170" s="14"/>
      <c r="D170" s="51">
        <v>1100</v>
      </c>
      <c r="E170" s="1"/>
      <c r="F170" s="29">
        <v>1400</v>
      </c>
      <c r="G170" s="14">
        <v>10</v>
      </c>
      <c r="H170" s="51">
        <v>600</v>
      </c>
      <c r="I170" s="1"/>
      <c r="J170" s="29">
        <v>1000</v>
      </c>
      <c r="K170" s="10">
        <v>7</v>
      </c>
      <c r="L170" s="33">
        <v>100</v>
      </c>
    </row>
    <row r="171" spans="2:12" ht="15" thickBot="1" x14ac:dyDescent="0.4">
      <c r="B171" s="12">
        <v>3</v>
      </c>
      <c r="C171" s="15"/>
      <c r="D171" s="50"/>
      <c r="E171" s="2"/>
      <c r="F171" s="3"/>
      <c r="G171" s="15"/>
      <c r="H171" s="50"/>
      <c r="I171" s="2"/>
      <c r="J171" s="3"/>
      <c r="K171" s="10"/>
    </row>
    <row r="172" spans="2:12" ht="15" thickBot="1" x14ac:dyDescent="0.4">
      <c r="B172" s="12"/>
      <c r="C172" s="14">
        <v>10</v>
      </c>
      <c r="D172" s="51">
        <v>600</v>
      </c>
      <c r="E172" s="1"/>
      <c r="F172" s="29">
        <v>1200</v>
      </c>
      <c r="G172" s="14"/>
      <c r="H172" s="51">
        <v>800</v>
      </c>
      <c r="I172" s="1"/>
      <c r="J172" s="29">
        <v>900</v>
      </c>
      <c r="K172" s="10">
        <v>1</v>
      </c>
      <c r="L172" s="75">
        <v>300</v>
      </c>
    </row>
    <row r="173" spans="2:12" ht="15" thickBot="1" x14ac:dyDescent="0.4">
      <c r="B173" t="s">
        <v>4</v>
      </c>
      <c r="C173" s="85">
        <v>0</v>
      </c>
      <c r="D173" s="88"/>
      <c r="E173" s="82">
        <v>10</v>
      </c>
      <c r="F173" s="84"/>
      <c r="G173" s="88">
        <v>0</v>
      </c>
      <c r="H173" s="86"/>
      <c r="I173" s="83">
        <v>10</v>
      </c>
      <c r="J173" s="84"/>
      <c r="K173" s="12" t="s">
        <v>17</v>
      </c>
    </row>
    <row r="175" spans="2:12" x14ac:dyDescent="0.35">
      <c r="D175" s="12">
        <v>200</v>
      </c>
      <c r="E175" s="12"/>
      <c r="F175" s="12">
        <v>100</v>
      </c>
      <c r="G175" s="12"/>
      <c r="H175" s="12"/>
      <c r="I175" s="12"/>
      <c r="J175" s="12">
        <v>200</v>
      </c>
    </row>
    <row r="178" spans="2:15" ht="15" thickBot="1" x14ac:dyDescent="0.4">
      <c r="C178" s="77" t="s">
        <v>14</v>
      </c>
      <c r="D178" s="77"/>
      <c r="E178" s="77"/>
    </row>
    <row r="179" spans="2:15" ht="15" thickBot="1" x14ac:dyDescent="0.4">
      <c r="B179" t="s">
        <v>15</v>
      </c>
      <c r="C179" s="78">
        <v>1</v>
      </c>
      <c r="D179" s="79"/>
      <c r="E179" s="78">
        <v>2</v>
      </c>
      <c r="F179" s="80"/>
      <c r="G179" s="79">
        <v>3</v>
      </c>
      <c r="H179" s="80"/>
      <c r="I179" s="79">
        <v>4</v>
      </c>
      <c r="J179" s="80"/>
      <c r="K179" t="s">
        <v>16</v>
      </c>
    </row>
    <row r="180" spans="2:15" ht="15" thickBot="1" x14ac:dyDescent="0.4">
      <c r="B180" s="12">
        <v>1</v>
      </c>
      <c r="C180" s="15"/>
      <c r="D180" s="50"/>
      <c r="E180" s="15"/>
      <c r="F180" s="50"/>
      <c r="G180" s="15"/>
      <c r="H180" s="50"/>
      <c r="I180" s="15"/>
      <c r="J180" s="50"/>
      <c r="K180" s="9"/>
    </row>
    <row r="181" spans="2:15" ht="15" thickBot="1" x14ac:dyDescent="0.4">
      <c r="B181" s="12"/>
      <c r="C181" s="14"/>
      <c r="D181" s="51">
        <v>800</v>
      </c>
      <c r="E181" s="14">
        <v>2</v>
      </c>
      <c r="F181" s="51">
        <v>1300</v>
      </c>
      <c r="G181" s="14"/>
      <c r="H181" s="51">
        <v>400</v>
      </c>
      <c r="I181" s="14">
        <v>10</v>
      </c>
      <c r="J181" s="51">
        <v>700</v>
      </c>
      <c r="K181" s="10">
        <v>0</v>
      </c>
      <c r="L181" s="75">
        <v>600</v>
      </c>
    </row>
    <row r="182" spans="2:15" ht="15" thickBot="1" x14ac:dyDescent="0.4">
      <c r="B182" s="12">
        <v>2</v>
      </c>
      <c r="C182" s="15"/>
      <c r="D182" s="50"/>
      <c r="E182" s="15"/>
      <c r="F182" s="50"/>
      <c r="G182" s="15"/>
      <c r="H182" s="50"/>
      <c r="I182" s="15"/>
      <c r="J182" s="50"/>
      <c r="K182" s="10"/>
    </row>
    <row r="183" spans="2:15" ht="15" thickBot="1" x14ac:dyDescent="0.4">
      <c r="B183" s="12"/>
      <c r="C183" s="14"/>
      <c r="D183" s="51">
        <v>1100</v>
      </c>
      <c r="E183" s="14">
        <v>7</v>
      </c>
      <c r="F183" s="51">
        <v>1400</v>
      </c>
      <c r="G183" s="14">
        <v>10</v>
      </c>
      <c r="H183" s="51">
        <v>600</v>
      </c>
      <c r="I183" s="14"/>
      <c r="J183" s="51">
        <v>1000</v>
      </c>
      <c r="K183" s="10">
        <v>0</v>
      </c>
      <c r="L183" s="33">
        <v>400</v>
      </c>
    </row>
    <row r="184" spans="2:15" ht="15" thickBot="1" x14ac:dyDescent="0.4">
      <c r="B184" s="12">
        <v>3</v>
      </c>
      <c r="C184" s="15"/>
      <c r="D184" s="50"/>
      <c r="E184" s="15"/>
      <c r="F184" s="50"/>
      <c r="G184" s="15"/>
      <c r="H184" s="50"/>
      <c r="I184" s="15"/>
      <c r="J184" s="50"/>
      <c r="K184" s="10"/>
    </row>
    <row r="185" spans="2:15" ht="15" thickBot="1" x14ac:dyDescent="0.4">
      <c r="B185" s="12"/>
      <c r="C185" s="14">
        <v>10</v>
      </c>
      <c r="D185" s="51">
        <v>600</v>
      </c>
      <c r="E185" s="14">
        <v>1</v>
      </c>
      <c r="F185" s="51">
        <v>1200</v>
      </c>
      <c r="G185" s="14"/>
      <c r="H185" s="51">
        <v>800</v>
      </c>
      <c r="I185" s="14"/>
      <c r="J185" s="51">
        <v>900</v>
      </c>
      <c r="K185" s="10">
        <v>0</v>
      </c>
      <c r="L185" s="33">
        <v>300</v>
      </c>
    </row>
    <row r="186" spans="2:15" ht="15" thickBot="1" x14ac:dyDescent="0.4">
      <c r="B186" t="s">
        <v>4</v>
      </c>
      <c r="C186" s="85">
        <v>0</v>
      </c>
      <c r="D186" s="88"/>
      <c r="E186" s="85">
        <v>0</v>
      </c>
      <c r="F186" s="86"/>
      <c r="G186" s="88">
        <v>0</v>
      </c>
      <c r="H186" s="86"/>
      <c r="I186" s="88">
        <v>0</v>
      </c>
      <c r="J186" s="86"/>
      <c r="K186" s="12" t="s">
        <v>17</v>
      </c>
    </row>
    <row r="188" spans="2:15" x14ac:dyDescent="0.35">
      <c r="D188" s="12"/>
      <c r="E188" s="12"/>
      <c r="F188" s="12">
        <v>100</v>
      </c>
      <c r="G188" s="12"/>
      <c r="H188" s="12"/>
      <c r="I188" s="12"/>
      <c r="J188" s="12">
        <v>200</v>
      </c>
    </row>
    <row r="190" spans="2:15" x14ac:dyDescent="0.35">
      <c r="C190" s="12" t="s">
        <v>21</v>
      </c>
      <c r="D190" s="12">
        <f>+E181*F181+I181*J181+E183*F183+G183*H183+C185*D185+E185*F185</f>
        <v>32600</v>
      </c>
      <c r="J190" t="s">
        <v>26</v>
      </c>
      <c r="K190">
        <v>3</v>
      </c>
    </row>
    <row r="191" spans="2:15" x14ac:dyDescent="0.35">
      <c r="J191" t="s">
        <v>27</v>
      </c>
      <c r="K191">
        <v>4</v>
      </c>
    </row>
    <row r="192" spans="2:15" x14ac:dyDescent="0.35">
      <c r="J192" s="42" t="s">
        <v>28</v>
      </c>
      <c r="K192" s="42">
        <v>6</v>
      </c>
      <c r="L192" s="42" t="s">
        <v>29</v>
      </c>
      <c r="M192" s="42"/>
      <c r="N192" s="42">
        <v>6</v>
      </c>
      <c r="O192" t="s">
        <v>31</v>
      </c>
    </row>
    <row r="194" spans="1:21" x14ac:dyDescent="0.35">
      <c r="B194" t="s">
        <v>32</v>
      </c>
    </row>
    <row r="195" spans="1:21" x14ac:dyDescent="0.35">
      <c r="B195" t="s">
        <v>22</v>
      </c>
      <c r="C195" s="12" t="s">
        <v>21</v>
      </c>
      <c r="D195" s="12">
        <v>32600</v>
      </c>
      <c r="O195" s="12" t="s">
        <v>21</v>
      </c>
      <c r="P195" s="12">
        <v>32600</v>
      </c>
    </row>
    <row r="196" spans="1:21" ht="15" thickBot="1" x14ac:dyDescent="0.4">
      <c r="C196" s="87" t="s">
        <v>36</v>
      </c>
      <c r="D196" s="87"/>
      <c r="E196" s="87" t="s">
        <v>37</v>
      </c>
      <c r="F196" s="87"/>
      <c r="G196" s="87" t="s">
        <v>38</v>
      </c>
      <c r="H196" s="87"/>
      <c r="I196" s="87" t="s">
        <v>39</v>
      </c>
      <c r="J196" s="87"/>
    </row>
    <row r="197" spans="1:21" ht="15" thickBot="1" x14ac:dyDescent="0.4">
      <c r="B197" t="s">
        <v>15</v>
      </c>
      <c r="C197" s="78">
        <v>1</v>
      </c>
      <c r="D197" s="79"/>
      <c r="E197" s="78">
        <v>2</v>
      </c>
      <c r="F197" s="80"/>
      <c r="G197" s="79">
        <v>3</v>
      </c>
      <c r="H197" s="80"/>
      <c r="I197" s="79">
        <v>4</v>
      </c>
      <c r="J197" s="80"/>
      <c r="M197" t="s">
        <v>15</v>
      </c>
      <c r="N197" s="78">
        <v>1</v>
      </c>
      <c r="O197" s="79"/>
      <c r="P197" s="78">
        <v>2</v>
      </c>
      <c r="Q197" s="80"/>
      <c r="R197" s="79">
        <v>3</v>
      </c>
      <c r="S197" s="80"/>
      <c r="T197" s="79">
        <v>4</v>
      </c>
      <c r="U197" s="80"/>
    </row>
    <row r="198" spans="1:21" ht="15" thickBot="1" x14ac:dyDescent="0.4">
      <c r="A198" s="77" t="s">
        <v>33</v>
      </c>
      <c r="B198" s="12">
        <v>1</v>
      </c>
      <c r="C198" s="30"/>
      <c r="D198" s="39">
        <v>100</v>
      </c>
      <c r="E198" s="44"/>
      <c r="F198" s="45"/>
      <c r="G198" s="30"/>
      <c r="H198" s="43">
        <v>-100</v>
      </c>
      <c r="I198" s="44"/>
      <c r="J198" s="45"/>
      <c r="M198" s="12">
        <v>1</v>
      </c>
      <c r="N198" s="19"/>
      <c r="O198" s="18">
        <v>100</v>
      </c>
      <c r="P198" s="44"/>
      <c r="Q198" s="45"/>
      <c r="R198" s="19"/>
      <c r="S198" s="39">
        <v>-100</v>
      </c>
      <c r="T198" s="44"/>
      <c r="U198" s="45"/>
    </row>
    <row r="199" spans="1:21" ht="15" thickBot="1" x14ac:dyDescent="0.4">
      <c r="A199" s="77"/>
      <c r="B199" s="12"/>
      <c r="C199" s="31"/>
      <c r="D199" s="29">
        <v>800</v>
      </c>
      <c r="E199" s="46">
        <v>2</v>
      </c>
      <c r="F199" s="47">
        <v>1300</v>
      </c>
      <c r="G199" s="31"/>
      <c r="H199" s="29">
        <v>400</v>
      </c>
      <c r="I199" s="46">
        <v>10</v>
      </c>
      <c r="J199" s="47">
        <v>700</v>
      </c>
      <c r="M199" s="12"/>
      <c r="N199" s="23"/>
      <c r="O199" s="34">
        <v>800</v>
      </c>
      <c r="P199" s="46">
        <v>2</v>
      </c>
      <c r="Q199" s="47">
        <v>1300</v>
      </c>
      <c r="R199" s="23"/>
      <c r="S199" s="34">
        <v>400</v>
      </c>
      <c r="T199" s="46">
        <v>10</v>
      </c>
      <c r="U199" s="47">
        <v>700</v>
      </c>
    </row>
    <row r="200" spans="1:21" ht="15" thickBot="1" x14ac:dyDescent="0.4">
      <c r="A200" s="77" t="s">
        <v>34</v>
      </c>
      <c r="B200" s="12">
        <v>2</v>
      </c>
      <c r="C200" s="30"/>
      <c r="D200" s="39">
        <v>300</v>
      </c>
      <c r="E200" s="44"/>
      <c r="F200" s="45"/>
      <c r="G200" s="44"/>
      <c r="H200" s="45"/>
      <c r="I200" s="30"/>
      <c r="J200" s="37">
        <f>-100-700+1000</f>
        <v>200</v>
      </c>
      <c r="M200" s="12">
        <v>2</v>
      </c>
      <c r="N200" s="19"/>
      <c r="O200" s="18">
        <v>300</v>
      </c>
      <c r="P200" s="44"/>
      <c r="Q200" s="45"/>
      <c r="R200" s="44"/>
      <c r="S200" s="45"/>
      <c r="T200" s="19"/>
      <c r="U200" s="57">
        <f>-100-700+1000</f>
        <v>200</v>
      </c>
    </row>
    <row r="201" spans="1:21" ht="15" thickBot="1" x14ac:dyDescent="0.4">
      <c r="A201" s="77"/>
      <c r="B201" s="12"/>
      <c r="C201" s="31"/>
      <c r="D201" s="29">
        <v>1100</v>
      </c>
      <c r="E201" s="46">
        <v>7</v>
      </c>
      <c r="F201" s="47">
        <v>1400</v>
      </c>
      <c r="G201" s="46">
        <v>10</v>
      </c>
      <c r="H201" s="47">
        <v>600</v>
      </c>
      <c r="I201" s="31"/>
      <c r="J201" s="29">
        <v>1000</v>
      </c>
      <c r="M201" s="12"/>
      <c r="N201" s="23"/>
      <c r="O201" s="34">
        <v>1100</v>
      </c>
      <c r="P201" s="46">
        <v>7</v>
      </c>
      <c r="Q201" s="47">
        <v>1400</v>
      </c>
      <c r="R201" s="46">
        <v>10</v>
      </c>
      <c r="S201" s="47">
        <v>600</v>
      </c>
      <c r="T201" s="23"/>
      <c r="U201" s="34">
        <v>1000</v>
      </c>
    </row>
    <row r="202" spans="1:21" ht="15" thickBot="1" x14ac:dyDescent="0.4">
      <c r="A202" s="77" t="s">
        <v>35</v>
      </c>
      <c r="B202" s="12">
        <v>3</v>
      </c>
      <c r="C202" s="44"/>
      <c r="D202" s="45"/>
      <c r="E202" s="44"/>
      <c r="F202" s="45"/>
      <c r="G202" s="30"/>
      <c r="H202" s="37">
        <f>-100-500+800</f>
        <v>200</v>
      </c>
      <c r="I202" s="30"/>
      <c r="J202" s="37">
        <v>300</v>
      </c>
      <c r="M202" s="12">
        <v>3</v>
      </c>
      <c r="N202" s="44"/>
      <c r="O202" s="45"/>
      <c r="P202" s="44"/>
      <c r="Q202" s="45"/>
      <c r="R202" s="19"/>
      <c r="S202" s="57">
        <f>-100-500+800</f>
        <v>200</v>
      </c>
      <c r="T202" s="19"/>
      <c r="U202" s="57">
        <v>300</v>
      </c>
    </row>
    <row r="203" spans="1:21" ht="15" thickBot="1" x14ac:dyDescent="0.4">
      <c r="A203" s="77"/>
      <c r="B203" s="12"/>
      <c r="C203" s="46">
        <v>10</v>
      </c>
      <c r="D203" s="47">
        <v>600</v>
      </c>
      <c r="E203" s="46">
        <v>1</v>
      </c>
      <c r="F203" s="47">
        <v>1200</v>
      </c>
      <c r="G203" s="31"/>
      <c r="H203" s="29">
        <v>800</v>
      </c>
      <c r="I203" s="31"/>
      <c r="J203" s="29">
        <v>900</v>
      </c>
      <c r="M203" s="12"/>
      <c r="N203" s="46">
        <v>10</v>
      </c>
      <c r="O203" s="47">
        <v>600</v>
      </c>
      <c r="P203" s="46">
        <v>1</v>
      </c>
      <c r="Q203" s="47">
        <v>1200</v>
      </c>
      <c r="R203" s="23"/>
      <c r="S203" s="34">
        <v>800</v>
      </c>
      <c r="T203" s="23"/>
      <c r="U203" s="34">
        <v>900</v>
      </c>
    </row>
    <row r="205" spans="1:21" ht="15" thickBot="1" x14ac:dyDescent="0.4"/>
    <row r="206" spans="1:21" ht="15" thickBot="1" x14ac:dyDescent="0.4">
      <c r="C206" s="53"/>
      <c r="D206" s="53" t="s">
        <v>41</v>
      </c>
      <c r="E206" s="54"/>
      <c r="F206" t="s">
        <v>40</v>
      </c>
      <c r="M206" t="s">
        <v>15</v>
      </c>
      <c r="N206" s="78">
        <v>1</v>
      </c>
      <c r="O206" s="79"/>
      <c r="P206" s="78">
        <v>2</v>
      </c>
      <c r="Q206" s="80"/>
      <c r="R206" s="79">
        <v>3</v>
      </c>
      <c r="S206" s="80"/>
      <c r="T206" s="79">
        <v>4</v>
      </c>
      <c r="U206" s="80"/>
    </row>
    <row r="207" spans="1:21" ht="15" thickBot="1" x14ac:dyDescent="0.4">
      <c r="C207" s="53"/>
      <c r="D207" s="53"/>
      <c r="E207" s="54"/>
      <c r="M207" s="12">
        <v>1</v>
      </c>
      <c r="N207" s="19"/>
      <c r="O207" s="18">
        <v>100</v>
      </c>
      <c r="P207" s="38"/>
      <c r="Q207" s="39"/>
      <c r="R207" s="38"/>
      <c r="S207" s="39">
        <v>-100</v>
      </c>
      <c r="T207" s="44"/>
      <c r="U207" s="45"/>
    </row>
    <row r="208" spans="1:21" ht="15" thickBot="1" x14ac:dyDescent="0.4">
      <c r="C208" s="53" t="s">
        <v>42</v>
      </c>
      <c r="D208" s="53"/>
      <c r="E208" s="54" t="s">
        <v>48</v>
      </c>
      <c r="F208" s="37" t="s">
        <v>55</v>
      </c>
      <c r="G208" s="37"/>
      <c r="H208" s="37">
        <f>0-700+800</f>
        <v>100</v>
      </c>
      <c r="J208" t="s">
        <v>64</v>
      </c>
      <c r="M208" s="12"/>
      <c r="N208" s="23"/>
      <c r="O208" s="34">
        <v>800</v>
      </c>
      <c r="P208" s="40">
        <v>2</v>
      </c>
      <c r="Q208" s="41">
        <v>1300</v>
      </c>
      <c r="R208" s="40"/>
      <c r="S208" s="41">
        <v>400</v>
      </c>
      <c r="T208" s="46">
        <v>10</v>
      </c>
      <c r="U208" s="47">
        <v>700</v>
      </c>
    </row>
    <row r="209" spans="3:21" ht="15" thickBot="1" x14ac:dyDescent="0.4">
      <c r="C209" s="53" t="s">
        <v>43</v>
      </c>
      <c r="D209" s="53"/>
      <c r="E209" s="54" t="s">
        <v>49</v>
      </c>
      <c r="M209" s="12">
        <v>2</v>
      </c>
      <c r="N209" s="19"/>
      <c r="O209" s="18">
        <v>300</v>
      </c>
      <c r="P209" s="38"/>
      <c r="Q209" s="39"/>
      <c r="R209" s="38"/>
      <c r="S209" s="39"/>
      <c r="T209" s="19"/>
      <c r="U209" s="57">
        <f>-100-700+1000</f>
        <v>200</v>
      </c>
    </row>
    <row r="210" spans="3:21" ht="15" thickBot="1" x14ac:dyDescent="0.4">
      <c r="C210" s="53" t="s">
        <v>44</v>
      </c>
      <c r="D210" s="53"/>
      <c r="E210" s="54" t="s">
        <v>50</v>
      </c>
      <c r="F210" s="37" t="s">
        <v>56</v>
      </c>
      <c r="G210" s="37"/>
      <c r="H210" s="37">
        <f>0-500+400</f>
        <v>-100</v>
      </c>
      <c r="J210" t="s">
        <v>57</v>
      </c>
      <c r="M210" s="12"/>
      <c r="N210" s="23"/>
      <c r="O210" s="34">
        <v>1100</v>
      </c>
      <c r="P210" s="40">
        <v>7</v>
      </c>
      <c r="Q210" s="41">
        <v>1400</v>
      </c>
      <c r="R210" s="40">
        <v>10</v>
      </c>
      <c r="S210" s="41">
        <v>600</v>
      </c>
      <c r="T210" s="23"/>
      <c r="U210" s="34">
        <v>1000</v>
      </c>
    </row>
    <row r="211" spans="3:21" ht="15" thickBot="1" x14ac:dyDescent="0.4">
      <c r="C211" s="53" t="s">
        <v>45</v>
      </c>
      <c r="D211" s="53"/>
      <c r="E211" s="54" t="s">
        <v>51</v>
      </c>
      <c r="M211" s="12">
        <v>3</v>
      </c>
      <c r="N211" s="44"/>
      <c r="O211" s="45"/>
      <c r="P211" s="44"/>
      <c r="Q211" s="45"/>
      <c r="R211" s="19"/>
      <c r="S211" s="57">
        <f>-100-500+800</f>
        <v>200</v>
      </c>
      <c r="T211" s="19"/>
      <c r="U211" s="57">
        <v>300</v>
      </c>
    </row>
    <row r="212" spans="3:21" ht="15" thickBot="1" x14ac:dyDescent="0.4">
      <c r="C212" s="53" t="s">
        <v>46</v>
      </c>
      <c r="D212" s="53"/>
      <c r="E212" s="54" t="s">
        <v>52</v>
      </c>
      <c r="F212" s="37" t="s">
        <v>58</v>
      </c>
      <c r="G212" s="37"/>
      <c r="H212" s="37">
        <f>-100-700+1100</f>
        <v>300</v>
      </c>
      <c r="J212" s="55" t="s">
        <v>59</v>
      </c>
      <c r="M212" s="12"/>
      <c r="N212" s="46">
        <v>10</v>
      </c>
      <c r="O212" s="47">
        <v>600</v>
      </c>
      <c r="P212" s="46">
        <v>1</v>
      </c>
      <c r="Q212" s="47">
        <v>1200</v>
      </c>
      <c r="R212" s="23"/>
      <c r="S212" s="34">
        <v>800</v>
      </c>
      <c r="T212" s="23"/>
      <c r="U212" s="34">
        <v>900</v>
      </c>
    </row>
    <row r="213" spans="3:21" x14ac:dyDescent="0.35">
      <c r="C213" s="53" t="s">
        <v>47</v>
      </c>
      <c r="D213" s="53"/>
      <c r="E213" s="54" t="s">
        <v>53</v>
      </c>
      <c r="J213" s="55"/>
    </row>
    <row r="214" spans="3:21" x14ac:dyDescent="0.35">
      <c r="C214" s="53"/>
      <c r="D214" s="53"/>
      <c r="E214" s="54" t="s">
        <v>54</v>
      </c>
      <c r="F214" s="37" t="s">
        <v>60</v>
      </c>
      <c r="G214" s="37"/>
      <c r="H214" s="37">
        <f>-100-700+1000</f>
        <v>200</v>
      </c>
      <c r="J214" s="55" t="s">
        <v>61</v>
      </c>
    </row>
    <row r="215" spans="3:21" x14ac:dyDescent="0.35">
      <c r="E215" s="52"/>
      <c r="O215" t="s">
        <v>71</v>
      </c>
      <c r="P215" t="s">
        <v>72</v>
      </c>
      <c r="Q215" s="37" t="s">
        <v>77</v>
      </c>
      <c r="R215" s="56" t="s">
        <v>78</v>
      </c>
    </row>
    <row r="216" spans="3:21" x14ac:dyDescent="0.35">
      <c r="E216" s="52"/>
      <c r="F216" s="37" t="s">
        <v>62</v>
      </c>
      <c r="G216" s="37"/>
      <c r="H216" s="37">
        <f>-100-500+800</f>
        <v>200</v>
      </c>
      <c r="J216" s="55" t="s">
        <v>63</v>
      </c>
      <c r="N216" t="s">
        <v>67</v>
      </c>
      <c r="O216">
        <v>0</v>
      </c>
      <c r="P216" s="55" t="s">
        <v>73</v>
      </c>
      <c r="Q216">
        <f>+O216+2</f>
        <v>2</v>
      </c>
    </row>
    <row r="217" spans="3:21" x14ac:dyDescent="0.35">
      <c r="E217" s="52"/>
      <c r="N217" t="s">
        <v>70</v>
      </c>
      <c r="O217">
        <v>2</v>
      </c>
      <c r="P217" s="55" t="s">
        <v>74</v>
      </c>
      <c r="Q217">
        <f>+O217-2</f>
        <v>0</v>
      </c>
    </row>
    <row r="218" spans="3:21" x14ac:dyDescent="0.35">
      <c r="F218" s="37" t="s">
        <v>65</v>
      </c>
      <c r="G218" s="37"/>
      <c r="H218" s="37">
        <f>100-700+900</f>
        <v>300</v>
      </c>
      <c r="J218" s="55" t="s">
        <v>66</v>
      </c>
      <c r="N218" t="s">
        <v>69</v>
      </c>
      <c r="O218">
        <v>7</v>
      </c>
      <c r="P218" s="55" t="s">
        <v>73</v>
      </c>
      <c r="Q218">
        <f>+O218+2</f>
        <v>9</v>
      </c>
    </row>
    <row r="219" spans="3:21" x14ac:dyDescent="0.35">
      <c r="N219" t="s">
        <v>68</v>
      </c>
      <c r="O219">
        <v>10</v>
      </c>
      <c r="P219" s="55" t="s">
        <v>74</v>
      </c>
      <c r="Q219">
        <f>+O219-2</f>
        <v>8</v>
      </c>
    </row>
    <row r="221" spans="3:21" x14ac:dyDescent="0.35">
      <c r="N221" s="37" t="s">
        <v>75</v>
      </c>
      <c r="O221" s="37"/>
      <c r="P221" s="37" t="s">
        <v>76</v>
      </c>
      <c r="Q221">
        <v>2</v>
      </c>
      <c r="S221" s="12" t="s">
        <v>21</v>
      </c>
      <c r="T221" s="12">
        <v>32600</v>
      </c>
    </row>
    <row r="222" spans="3:21" ht="15" thickBot="1" x14ac:dyDescent="0.4"/>
    <row r="223" spans="3:21" ht="15" thickBot="1" x14ac:dyDescent="0.4">
      <c r="M223" t="s">
        <v>15</v>
      </c>
      <c r="N223" s="78">
        <v>1</v>
      </c>
      <c r="O223" s="79"/>
      <c r="P223" s="78">
        <v>2</v>
      </c>
      <c r="Q223" s="80"/>
      <c r="R223" s="79">
        <v>3</v>
      </c>
      <c r="S223" s="80"/>
      <c r="T223" s="79">
        <v>4</v>
      </c>
      <c r="U223" s="80"/>
    </row>
    <row r="224" spans="3:21" ht="15" thickBot="1" x14ac:dyDescent="0.4">
      <c r="M224" s="12">
        <v>1</v>
      </c>
      <c r="N224" s="19"/>
      <c r="O224" s="18"/>
      <c r="P224" s="19"/>
      <c r="Q224" s="18"/>
      <c r="R224" s="38"/>
      <c r="S224" s="39"/>
      <c r="T224" s="38"/>
      <c r="U224" s="39"/>
    </row>
    <row r="225" spans="13:21" ht="15" thickBot="1" x14ac:dyDescent="0.4">
      <c r="M225" s="12"/>
      <c r="N225" s="23"/>
      <c r="O225" s="34">
        <v>800</v>
      </c>
      <c r="P225" s="23">
        <v>0</v>
      </c>
      <c r="Q225" s="34">
        <v>1300</v>
      </c>
      <c r="R225" s="40">
        <v>2</v>
      </c>
      <c r="S225" s="41">
        <v>400</v>
      </c>
      <c r="T225" s="40">
        <v>10</v>
      </c>
      <c r="U225" s="41">
        <v>700</v>
      </c>
    </row>
    <row r="226" spans="13:21" ht="15" thickBot="1" x14ac:dyDescent="0.4">
      <c r="M226" s="12">
        <v>2</v>
      </c>
      <c r="N226" s="19"/>
      <c r="O226" s="18"/>
      <c r="P226" s="38"/>
      <c r="Q226" s="39"/>
      <c r="R226" s="38"/>
      <c r="S226" s="39"/>
      <c r="T226" s="19"/>
      <c r="U226" s="57"/>
    </row>
    <row r="227" spans="13:21" ht="15" thickBot="1" x14ac:dyDescent="0.4">
      <c r="M227" s="12"/>
      <c r="N227" s="23"/>
      <c r="O227" s="34">
        <v>1100</v>
      </c>
      <c r="P227" s="40">
        <v>9</v>
      </c>
      <c r="Q227" s="41">
        <v>1400</v>
      </c>
      <c r="R227" s="40">
        <v>8</v>
      </c>
      <c r="S227" s="41">
        <v>600</v>
      </c>
      <c r="T227" s="23"/>
      <c r="U227" s="34">
        <v>1000</v>
      </c>
    </row>
    <row r="228" spans="13:21" ht="15" thickBot="1" x14ac:dyDescent="0.4">
      <c r="M228" s="12">
        <v>3</v>
      </c>
      <c r="N228" s="38"/>
      <c r="O228" s="39"/>
      <c r="P228" s="38"/>
      <c r="Q228" s="39"/>
      <c r="R228" s="19"/>
      <c r="S228" s="57"/>
      <c r="T228" s="19"/>
      <c r="U228" s="57"/>
    </row>
    <row r="229" spans="13:21" ht="15" thickBot="1" x14ac:dyDescent="0.4">
      <c r="M229" s="12"/>
      <c r="N229" s="40">
        <v>10</v>
      </c>
      <c r="O229" s="41">
        <v>600</v>
      </c>
      <c r="P229" s="40">
        <v>1</v>
      </c>
      <c r="Q229" s="41">
        <v>1200</v>
      </c>
      <c r="R229" s="23"/>
      <c r="S229" s="34">
        <v>800</v>
      </c>
      <c r="T229" s="23"/>
      <c r="U229" s="34">
        <v>900</v>
      </c>
    </row>
    <row r="231" spans="13:21" x14ac:dyDescent="0.35">
      <c r="O231" s="37" t="s">
        <v>21</v>
      </c>
      <c r="P231" s="37">
        <f>+P225*Q225+R225*S225+T225*U225+P227*Q227+R227*S227+N229*O229+P229*Q229</f>
        <v>32400</v>
      </c>
    </row>
  </sheetData>
  <mergeCells count="71">
    <mergeCell ref="D30:E30"/>
    <mergeCell ref="F30:G30"/>
    <mergeCell ref="H30:I30"/>
    <mergeCell ref="J30:K30"/>
    <mergeCell ref="E60:F60"/>
    <mergeCell ref="G60:H60"/>
    <mergeCell ref="I60:J60"/>
    <mergeCell ref="K60:L60"/>
    <mergeCell ref="A202:A203"/>
    <mergeCell ref="N206:O206"/>
    <mergeCell ref="P206:Q206"/>
    <mergeCell ref="R206:S206"/>
    <mergeCell ref="T206:U206"/>
    <mergeCell ref="N223:O223"/>
    <mergeCell ref="P223:Q223"/>
    <mergeCell ref="R223:S223"/>
    <mergeCell ref="T223:U223"/>
    <mergeCell ref="N197:O197"/>
    <mergeCell ref="P197:Q197"/>
    <mergeCell ref="R197:S197"/>
    <mergeCell ref="T197:U197"/>
    <mergeCell ref="A198:A199"/>
    <mergeCell ref="A200:A201"/>
    <mergeCell ref="C196:D196"/>
    <mergeCell ref="E196:F196"/>
    <mergeCell ref="G196:H196"/>
    <mergeCell ref="I196:J196"/>
    <mergeCell ref="C197:D197"/>
    <mergeCell ref="E197:F197"/>
    <mergeCell ref="G197:H197"/>
    <mergeCell ref="I197:J197"/>
    <mergeCell ref="C178:E178"/>
    <mergeCell ref="C179:D179"/>
    <mergeCell ref="E179:F179"/>
    <mergeCell ref="G179:H179"/>
    <mergeCell ref="I179:J179"/>
    <mergeCell ref="C186:D186"/>
    <mergeCell ref="E186:F186"/>
    <mergeCell ref="G186:H186"/>
    <mergeCell ref="I186:J186"/>
    <mergeCell ref="C165:E165"/>
    <mergeCell ref="C166:D166"/>
    <mergeCell ref="E166:F166"/>
    <mergeCell ref="G166:H166"/>
    <mergeCell ref="I166:J166"/>
    <mergeCell ref="C173:D173"/>
    <mergeCell ref="E173:F173"/>
    <mergeCell ref="G173:H173"/>
    <mergeCell ref="I173:J173"/>
    <mergeCell ref="C151:E151"/>
    <mergeCell ref="C152:D152"/>
    <mergeCell ref="E152:F152"/>
    <mergeCell ref="G152:H152"/>
    <mergeCell ref="I152:J152"/>
    <mergeCell ref="C159:D159"/>
    <mergeCell ref="E159:F159"/>
    <mergeCell ref="G159:H159"/>
    <mergeCell ref="I159:J159"/>
    <mergeCell ref="C137:E137"/>
    <mergeCell ref="C138:D138"/>
    <mergeCell ref="E138:F138"/>
    <mergeCell ref="G138:H138"/>
    <mergeCell ref="I138:J138"/>
    <mergeCell ref="C145:D145"/>
    <mergeCell ref="E145:F145"/>
    <mergeCell ref="G145:H145"/>
    <mergeCell ref="I145:J145"/>
    <mergeCell ref="C2:D2"/>
    <mergeCell ref="E2:F2"/>
    <mergeCell ref="G2:H2"/>
    <mergeCell ref="I2:J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0FE8-4E62-4657-AE1E-232F5CF724AE}">
  <dimension ref="C2:V51"/>
  <sheetViews>
    <sheetView showGridLines="0" workbookViewId="0">
      <selection activeCell="D2" sqref="D2:K12"/>
    </sheetView>
  </sheetViews>
  <sheetFormatPr baseColWidth="10" defaultRowHeight="14.5" x14ac:dyDescent="0.35"/>
  <cols>
    <col min="3" max="3" width="3.36328125" bestFit="1" customWidth="1"/>
    <col min="5" max="10" width="4.1796875" customWidth="1"/>
    <col min="12" max="12" width="3.36328125" bestFit="1" customWidth="1"/>
    <col min="14" max="19" width="4.1796875" customWidth="1"/>
    <col min="20" max="20" width="8.08984375" customWidth="1"/>
    <col min="21" max="21" width="4.1796875" customWidth="1"/>
  </cols>
  <sheetData>
    <row r="2" spans="3:22" ht="15" thickBot="1" x14ac:dyDescent="0.4">
      <c r="E2" s="77" t="s">
        <v>4</v>
      </c>
      <c r="F2" s="77"/>
      <c r="G2" s="77"/>
      <c r="N2" s="77" t="s">
        <v>4</v>
      </c>
      <c r="O2" s="77"/>
      <c r="P2" s="77"/>
    </row>
    <row r="3" spans="3:22" ht="15" thickBot="1" x14ac:dyDescent="0.4">
      <c r="E3" s="78">
        <v>1</v>
      </c>
      <c r="F3" s="79"/>
      <c r="G3" s="78">
        <v>2</v>
      </c>
      <c r="H3" s="80"/>
      <c r="I3" s="79">
        <v>3</v>
      </c>
      <c r="J3" s="80"/>
      <c r="K3" t="s">
        <v>6</v>
      </c>
      <c r="N3" s="78">
        <v>1</v>
      </c>
      <c r="O3" s="79"/>
      <c r="P3" s="78">
        <v>2</v>
      </c>
      <c r="Q3" s="80"/>
      <c r="R3" s="79">
        <v>3</v>
      </c>
      <c r="S3" s="80"/>
      <c r="T3" s="79" t="s">
        <v>8</v>
      </c>
      <c r="U3" s="80"/>
      <c r="V3" t="s">
        <v>6</v>
      </c>
    </row>
    <row r="4" spans="3:22" x14ac:dyDescent="0.35">
      <c r="C4" s="81" t="s">
        <v>5</v>
      </c>
      <c r="D4" s="12" t="s">
        <v>0</v>
      </c>
      <c r="E4" s="2"/>
      <c r="F4" s="3"/>
      <c r="G4" s="2"/>
      <c r="H4" s="3"/>
      <c r="I4" s="2"/>
      <c r="J4" s="4"/>
      <c r="K4" s="9">
        <v>45</v>
      </c>
      <c r="L4" s="81" t="s">
        <v>5</v>
      </c>
      <c r="M4" s="12" t="s">
        <v>0</v>
      </c>
      <c r="N4" s="2"/>
      <c r="O4" s="3"/>
      <c r="P4" s="2"/>
      <c r="Q4" s="3"/>
      <c r="R4" s="2"/>
      <c r="S4" s="4"/>
      <c r="T4" s="2">
        <v>20</v>
      </c>
      <c r="U4" s="4"/>
      <c r="V4" s="9">
        <v>25</v>
      </c>
    </row>
    <row r="5" spans="3:22" ht="15" thickBot="1" x14ac:dyDescent="0.4">
      <c r="C5" s="81"/>
      <c r="D5" s="12"/>
      <c r="E5" s="1"/>
      <c r="F5" s="5">
        <v>8</v>
      </c>
      <c r="G5" s="1"/>
      <c r="H5" s="5">
        <v>9</v>
      </c>
      <c r="I5" s="1"/>
      <c r="J5" s="6">
        <v>6</v>
      </c>
      <c r="K5" s="10"/>
      <c r="L5" s="81"/>
      <c r="M5" s="12"/>
      <c r="N5" s="1"/>
      <c r="O5" s="5">
        <v>8</v>
      </c>
      <c r="P5" s="1"/>
      <c r="Q5" s="5">
        <v>9</v>
      </c>
      <c r="R5" s="1"/>
      <c r="S5" s="6">
        <v>6</v>
      </c>
      <c r="T5" s="1"/>
      <c r="U5" s="6">
        <v>0</v>
      </c>
      <c r="V5" s="10"/>
    </row>
    <row r="6" spans="3:22" x14ac:dyDescent="0.35">
      <c r="C6" s="81"/>
      <c r="D6" s="12" t="s">
        <v>1</v>
      </c>
      <c r="E6" s="2"/>
      <c r="F6" s="3"/>
      <c r="G6" s="2"/>
      <c r="H6" s="3"/>
      <c r="I6" s="2"/>
      <c r="J6" s="4"/>
      <c r="K6" s="10">
        <v>25</v>
      </c>
      <c r="L6" s="81"/>
      <c r="M6" s="12" t="s">
        <v>1</v>
      </c>
      <c r="N6" s="2"/>
      <c r="O6" s="3"/>
      <c r="P6" s="2"/>
      <c r="Q6" s="3"/>
      <c r="R6" s="2"/>
      <c r="S6" s="4"/>
      <c r="T6" s="2"/>
      <c r="U6" s="4"/>
      <c r="V6" s="10">
        <v>25</v>
      </c>
    </row>
    <row r="7" spans="3:22" ht="15" thickBot="1" x14ac:dyDescent="0.4">
      <c r="C7" s="81"/>
      <c r="D7" s="12"/>
      <c r="E7" s="1"/>
      <c r="F7" s="5">
        <v>5</v>
      </c>
      <c r="G7" s="1"/>
      <c r="H7" s="5">
        <v>7</v>
      </c>
      <c r="I7" s="1"/>
      <c r="J7" s="6">
        <v>4</v>
      </c>
      <c r="K7" s="10"/>
      <c r="L7" s="81"/>
      <c r="M7" s="12"/>
      <c r="N7" s="1"/>
      <c r="O7" s="5">
        <v>5</v>
      </c>
      <c r="P7" s="1"/>
      <c r="Q7" s="5">
        <v>7</v>
      </c>
      <c r="R7" s="1"/>
      <c r="S7" s="6">
        <v>4</v>
      </c>
      <c r="T7" s="1"/>
      <c r="U7" s="6">
        <v>0</v>
      </c>
      <c r="V7" s="10"/>
    </row>
    <row r="8" spans="3:22" x14ac:dyDescent="0.35">
      <c r="D8" s="12" t="s">
        <v>2</v>
      </c>
      <c r="E8" s="2"/>
      <c r="F8" s="3"/>
      <c r="G8" s="2"/>
      <c r="H8" s="3"/>
      <c r="I8" s="2"/>
      <c r="J8" s="4"/>
      <c r="K8" s="10">
        <v>50</v>
      </c>
      <c r="M8" s="12" t="s">
        <v>2</v>
      </c>
      <c r="N8" s="2"/>
      <c r="O8" s="3"/>
      <c r="P8" s="2"/>
      <c r="Q8" s="3"/>
      <c r="R8" s="2"/>
      <c r="S8" s="4"/>
      <c r="T8" s="2"/>
      <c r="U8" s="4"/>
      <c r="V8" s="10">
        <v>50</v>
      </c>
    </row>
    <row r="9" spans="3:22" ht="15" thickBot="1" x14ac:dyDescent="0.4">
      <c r="D9" s="12"/>
      <c r="E9" s="1"/>
      <c r="F9" s="5">
        <v>3</v>
      </c>
      <c r="G9" s="1"/>
      <c r="H9" s="5">
        <v>5</v>
      </c>
      <c r="I9" s="1"/>
      <c r="J9" s="6">
        <v>7</v>
      </c>
      <c r="K9" s="10"/>
      <c r="M9" s="12"/>
      <c r="N9" s="1"/>
      <c r="O9" s="5">
        <v>3</v>
      </c>
      <c r="P9" s="1"/>
      <c r="Q9" s="5">
        <v>5</v>
      </c>
      <c r="R9" s="1"/>
      <c r="S9" s="6">
        <v>7</v>
      </c>
      <c r="T9" s="1"/>
      <c r="U9" s="6">
        <v>0</v>
      </c>
      <c r="V9" s="10"/>
    </row>
    <row r="10" spans="3:22" x14ac:dyDescent="0.35">
      <c r="D10" s="12" t="s">
        <v>3</v>
      </c>
      <c r="E10" s="2"/>
      <c r="F10" s="3"/>
      <c r="G10" s="2"/>
      <c r="H10" s="3"/>
      <c r="I10" s="2"/>
      <c r="J10" s="4"/>
      <c r="K10" s="10">
        <v>30</v>
      </c>
      <c r="M10" s="12" t="s">
        <v>3</v>
      </c>
      <c r="N10" s="2"/>
      <c r="O10" s="3"/>
      <c r="P10" s="2"/>
      <c r="Q10" s="3"/>
      <c r="R10" s="2"/>
      <c r="S10" s="4"/>
      <c r="T10" s="2"/>
      <c r="U10" s="4"/>
      <c r="V10" s="10">
        <v>30</v>
      </c>
    </row>
    <row r="11" spans="3:22" ht="15" thickBot="1" x14ac:dyDescent="0.4">
      <c r="E11" s="1"/>
      <c r="F11" s="7">
        <v>7</v>
      </c>
      <c r="G11" s="1"/>
      <c r="H11" s="7">
        <v>8</v>
      </c>
      <c r="I11" s="1"/>
      <c r="J11" s="8">
        <v>5</v>
      </c>
      <c r="K11" s="11"/>
      <c r="N11" s="1"/>
      <c r="O11" s="7">
        <v>7</v>
      </c>
      <c r="P11" s="1"/>
      <c r="Q11" s="7">
        <v>8</v>
      </c>
      <c r="R11" s="1"/>
      <c r="S11" s="8">
        <v>5</v>
      </c>
      <c r="T11" s="1"/>
      <c r="U11" s="8">
        <v>0</v>
      </c>
      <c r="V11" s="11"/>
    </row>
    <row r="12" spans="3:22" ht="15" thickBot="1" x14ac:dyDescent="0.4">
      <c r="D12" t="s">
        <v>4</v>
      </c>
      <c r="E12" s="82">
        <v>40</v>
      </c>
      <c r="F12" s="83"/>
      <c r="G12" s="82">
        <v>60</v>
      </c>
      <c r="H12" s="84"/>
      <c r="I12" s="83">
        <v>30</v>
      </c>
      <c r="J12" s="84"/>
      <c r="K12" s="12" t="s">
        <v>7</v>
      </c>
      <c r="M12" t="s">
        <v>4</v>
      </c>
      <c r="N12" s="82">
        <v>40</v>
      </c>
      <c r="O12" s="83"/>
      <c r="P12" s="82">
        <v>60</v>
      </c>
      <c r="Q12" s="84"/>
      <c r="R12" s="83">
        <v>30</v>
      </c>
      <c r="S12" s="84"/>
      <c r="T12" s="83">
        <v>0</v>
      </c>
      <c r="U12" s="84"/>
      <c r="V12" s="12"/>
    </row>
    <row r="14" spans="3:22" ht="15" thickBot="1" x14ac:dyDescent="0.4">
      <c r="Q14" s="77" t="s">
        <v>4</v>
      </c>
      <c r="R14" s="77"/>
      <c r="S14" s="77"/>
    </row>
    <row r="15" spans="3:22" ht="15" thickBot="1" x14ac:dyDescent="0.4">
      <c r="N15" s="78">
        <v>1</v>
      </c>
      <c r="O15" s="79"/>
      <c r="P15" s="78">
        <v>2</v>
      </c>
      <c r="Q15" s="80"/>
      <c r="R15" s="79">
        <v>3</v>
      </c>
      <c r="S15" s="80"/>
      <c r="T15" t="s">
        <v>6</v>
      </c>
    </row>
    <row r="16" spans="3:22" x14ac:dyDescent="0.35">
      <c r="M16" s="12" t="s">
        <v>0</v>
      </c>
      <c r="N16" s="2"/>
      <c r="O16" s="18"/>
      <c r="P16" s="19"/>
      <c r="Q16" s="18"/>
      <c r="R16" s="19"/>
      <c r="S16" s="20"/>
      <c r="T16" s="21">
        <v>25</v>
      </c>
    </row>
    <row r="17" spans="13:20" ht="15" thickBot="1" x14ac:dyDescent="0.4">
      <c r="M17" s="12"/>
      <c r="N17" s="1"/>
      <c r="O17" s="22">
        <v>8</v>
      </c>
      <c r="P17" s="23"/>
      <c r="Q17" s="22">
        <v>9</v>
      </c>
      <c r="R17" s="23"/>
      <c r="S17" s="24">
        <v>6</v>
      </c>
      <c r="T17" s="25"/>
    </row>
    <row r="18" spans="13:20" x14ac:dyDescent="0.35">
      <c r="M18" s="12" t="s">
        <v>1</v>
      </c>
      <c r="N18" s="2"/>
      <c r="O18" s="18"/>
      <c r="P18" s="19"/>
      <c r="Q18" s="18"/>
      <c r="R18" s="19"/>
      <c r="S18" s="20"/>
      <c r="T18" s="25">
        <v>25</v>
      </c>
    </row>
    <row r="19" spans="13:20" ht="15" thickBot="1" x14ac:dyDescent="0.4">
      <c r="M19" s="12"/>
      <c r="N19" s="1"/>
      <c r="O19" s="22">
        <v>5</v>
      </c>
      <c r="P19" s="23"/>
      <c r="Q19" s="22">
        <v>7</v>
      </c>
      <c r="R19" s="23"/>
      <c r="S19" s="24">
        <v>4</v>
      </c>
      <c r="T19" s="25"/>
    </row>
    <row r="20" spans="13:20" x14ac:dyDescent="0.35">
      <c r="M20" s="12" t="s">
        <v>2</v>
      </c>
      <c r="N20" s="2"/>
      <c r="O20" s="18"/>
      <c r="P20" s="19"/>
      <c r="Q20" s="18"/>
      <c r="R20" s="19"/>
      <c r="S20" s="20"/>
      <c r="T20" s="25">
        <v>50</v>
      </c>
    </row>
    <row r="21" spans="13:20" ht="15" thickBot="1" x14ac:dyDescent="0.4">
      <c r="M21" s="12"/>
      <c r="N21" s="1"/>
      <c r="O21" s="22">
        <v>3</v>
      </c>
      <c r="P21" s="23"/>
      <c r="Q21" s="22">
        <v>5</v>
      </c>
      <c r="R21" s="23"/>
      <c r="S21" s="24">
        <v>7</v>
      </c>
      <c r="T21" s="25"/>
    </row>
    <row r="22" spans="13:20" x14ac:dyDescent="0.35">
      <c r="M22" s="12" t="s">
        <v>3</v>
      </c>
      <c r="N22" s="2"/>
      <c r="O22" s="18"/>
      <c r="P22" s="19"/>
      <c r="Q22" s="18"/>
      <c r="R22" s="19"/>
      <c r="S22" s="20"/>
      <c r="T22" s="25">
        <v>30</v>
      </c>
    </row>
    <row r="23" spans="13:20" ht="15" thickBot="1" x14ac:dyDescent="0.4">
      <c r="N23" s="1"/>
      <c r="O23" s="26">
        <v>7</v>
      </c>
      <c r="P23" s="23"/>
      <c r="Q23" s="26">
        <v>8</v>
      </c>
      <c r="R23" s="23"/>
      <c r="S23" s="27">
        <v>5</v>
      </c>
      <c r="T23" s="28"/>
    </row>
    <row r="24" spans="13:20" ht="15" thickBot="1" x14ac:dyDescent="0.4">
      <c r="M24" t="s">
        <v>4</v>
      </c>
      <c r="N24" s="82">
        <v>40</v>
      </c>
      <c r="O24" s="83"/>
      <c r="P24" s="85">
        <v>60</v>
      </c>
      <c r="Q24" s="86"/>
      <c r="R24" s="83">
        <v>30</v>
      </c>
      <c r="S24" s="84"/>
      <c r="T24" s="12"/>
    </row>
    <row r="28" spans="13:20" ht="15" thickBot="1" x14ac:dyDescent="0.4">
      <c r="Q28" s="77" t="s">
        <v>4</v>
      </c>
      <c r="R28" s="77"/>
      <c r="S28" s="77"/>
    </row>
    <row r="29" spans="13:20" ht="15" thickBot="1" x14ac:dyDescent="0.4">
      <c r="N29" s="78">
        <v>1</v>
      </c>
      <c r="O29" s="79"/>
      <c r="P29" s="78">
        <v>2</v>
      </c>
      <c r="Q29" s="80"/>
      <c r="R29" s="79">
        <v>3</v>
      </c>
      <c r="S29" s="80"/>
      <c r="T29" t="s">
        <v>6</v>
      </c>
    </row>
    <row r="30" spans="13:20" x14ac:dyDescent="0.35">
      <c r="M30" s="12" t="s">
        <v>0</v>
      </c>
      <c r="N30" s="2"/>
      <c r="O30" s="18"/>
      <c r="P30" s="19"/>
      <c r="Q30" s="18"/>
      <c r="R30" s="19"/>
      <c r="S30" s="20"/>
      <c r="T30" s="21">
        <v>25</v>
      </c>
    </row>
    <row r="31" spans="13:20" ht="15" thickBot="1" x14ac:dyDescent="0.4">
      <c r="M31" s="12"/>
      <c r="N31" s="1"/>
      <c r="O31" s="22">
        <v>8</v>
      </c>
      <c r="P31" s="23"/>
      <c r="Q31" s="22">
        <v>9</v>
      </c>
      <c r="R31" s="23"/>
      <c r="S31" s="24">
        <v>6</v>
      </c>
      <c r="T31" s="25"/>
    </row>
    <row r="32" spans="13:20" x14ac:dyDescent="0.35">
      <c r="M32" s="12" t="s">
        <v>1</v>
      </c>
      <c r="N32" s="2"/>
      <c r="O32" s="18"/>
      <c r="P32" s="19"/>
      <c r="Q32" s="18"/>
      <c r="R32" s="19"/>
      <c r="S32" s="20"/>
      <c r="T32" s="25">
        <v>25</v>
      </c>
    </row>
    <row r="33" spans="13:22" ht="15" thickBot="1" x14ac:dyDescent="0.4">
      <c r="M33" s="12"/>
      <c r="N33" s="1"/>
      <c r="O33" s="22">
        <v>5</v>
      </c>
      <c r="P33" s="23"/>
      <c r="Q33" s="22">
        <v>7</v>
      </c>
      <c r="R33" s="23"/>
      <c r="S33" s="24">
        <v>4</v>
      </c>
      <c r="T33" s="25"/>
    </row>
    <row r="34" spans="13:22" x14ac:dyDescent="0.35">
      <c r="M34" s="12" t="s">
        <v>2</v>
      </c>
      <c r="N34" s="2">
        <v>40</v>
      </c>
      <c r="O34" s="18"/>
      <c r="P34" s="19"/>
      <c r="Q34" s="18"/>
      <c r="R34" s="19"/>
      <c r="S34" s="20"/>
      <c r="T34" s="25">
        <v>10</v>
      </c>
    </row>
    <row r="35" spans="13:22" ht="15" thickBot="1" x14ac:dyDescent="0.4">
      <c r="M35" s="12"/>
      <c r="N35" s="1"/>
      <c r="O35" s="22">
        <v>3</v>
      </c>
      <c r="P35" s="23"/>
      <c r="Q35" s="22">
        <v>5</v>
      </c>
      <c r="R35" s="23"/>
      <c r="S35" s="24">
        <v>7</v>
      </c>
      <c r="T35" s="25"/>
    </row>
    <row r="36" spans="13:22" x14ac:dyDescent="0.35">
      <c r="M36" s="12" t="s">
        <v>3</v>
      </c>
      <c r="N36" s="2"/>
      <c r="O36" s="18"/>
      <c r="P36" s="19"/>
      <c r="Q36" s="18"/>
      <c r="R36" s="19"/>
      <c r="S36" s="20"/>
      <c r="T36" s="25">
        <v>30</v>
      </c>
    </row>
    <row r="37" spans="13:22" ht="15" thickBot="1" x14ac:dyDescent="0.4">
      <c r="N37" s="1"/>
      <c r="O37" s="26">
        <v>7</v>
      </c>
      <c r="P37" s="23"/>
      <c r="Q37" s="26">
        <v>8</v>
      </c>
      <c r="R37" s="23"/>
      <c r="S37" s="27">
        <v>5</v>
      </c>
      <c r="T37" s="28"/>
    </row>
    <row r="38" spans="13:22" ht="15" thickBot="1" x14ac:dyDescent="0.4">
      <c r="M38" t="s">
        <v>4</v>
      </c>
      <c r="N38" s="82">
        <v>0</v>
      </c>
      <c r="O38" s="83"/>
      <c r="P38" s="85">
        <v>60</v>
      </c>
      <c r="Q38" s="86"/>
      <c r="R38" s="83">
        <v>30</v>
      </c>
      <c r="S38" s="84"/>
      <c r="T38" s="12"/>
    </row>
    <row r="41" spans="13:22" ht="15" thickBot="1" x14ac:dyDescent="0.4">
      <c r="N41" s="77" t="s">
        <v>4</v>
      </c>
      <c r="O41" s="77"/>
      <c r="P41" s="77"/>
    </row>
    <row r="42" spans="13:22" ht="15" thickBot="1" x14ac:dyDescent="0.4">
      <c r="N42" s="78">
        <v>1</v>
      </c>
      <c r="O42" s="79"/>
      <c r="P42" s="78">
        <v>2</v>
      </c>
      <c r="Q42" s="80"/>
      <c r="R42" s="79">
        <v>3</v>
      </c>
      <c r="S42" s="80"/>
      <c r="T42" s="79" t="s">
        <v>8</v>
      </c>
      <c r="U42" s="80"/>
      <c r="V42" t="s">
        <v>6</v>
      </c>
    </row>
    <row r="43" spans="13:22" x14ac:dyDescent="0.35">
      <c r="M43" s="12" t="s">
        <v>0</v>
      </c>
      <c r="N43" s="2">
        <v>40</v>
      </c>
      <c r="O43" s="3"/>
      <c r="P43" s="2">
        <v>5</v>
      </c>
      <c r="Q43" s="3"/>
      <c r="R43" s="2"/>
      <c r="S43" s="4"/>
      <c r="T43" s="2"/>
      <c r="U43" s="4"/>
      <c r="V43" s="9">
        <v>0</v>
      </c>
    </row>
    <row r="44" spans="13:22" ht="15" thickBot="1" x14ac:dyDescent="0.4">
      <c r="M44" s="12"/>
      <c r="N44" s="1"/>
      <c r="O44" s="5">
        <v>8</v>
      </c>
      <c r="P44" s="1"/>
      <c r="Q44" s="5">
        <v>9</v>
      </c>
      <c r="R44" s="1"/>
      <c r="S44" s="6">
        <v>6</v>
      </c>
      <c r="T44" s="1"/>
      <c r="U44" s="6">
        <v>0</v>
      </c>
      <c r="V44" s="10"/>
    </row>
    <row r="45" spans="13:22" x14ac:dyDescent="0.35">
      <c r="M45" s="12" t="s">
        <v>1</v>
      </c>
      <c r="N45" s="2"/>
      <c r="O45" s="3"/>
      <c r="P45" s="2">
        <v>25</v>
      </c>
      <c r="Q45" s="3"/>
      <c r="R45" s="2"/>
      <c r="S45" s="4"/>
      <c r="T45" s="2"/>
      <c r="U45" s="4"/>
      <c r="V45" s="10">
        <v>0</v>
      </c>
    </row>
    <row r="46" spans="13:22" ht="15" thickBot="1" x14ac:dyDescent="0.4">
      <c r="M46" s="12"/>
      <c r="N46" s="1"/>
      <c r="O46" s="5">
        <v>5</v>
      </c>
      <c r="P46" s="1"/>
      <c r="Q46" s="5">
        <v>7</v>
      </c>
      <c r="R46" s="1"/>
      <c r="S46" s="6">
        <v>4</v>
      </c>
      <c r="T46" s="1"/>
      <c r="U46" s="6">
        <v>0</v>
      </c>
      <c r="V46" s="10"/>
    </row>
    <row r="47" spans="13:22" x14ac:dyDescent="0.35">
      <c r="M47" s="12" t="s">
        <v>2</v>
      </c>
      <c r="N47" s="2"/>
      <c r="O47" s="3"/>
      <c r="P47" s="2">
        <v>30</v>
      </c>
      <c r="Q47" s="3"/>
      <c r="R47" s="2">
        <v>20</v>
      </c>
      <c r="S47" s="4"/>
      <c r="T47" s="2"/>
      <c r="U47" s="4"/>
      <c r="V47" s="10">
        <v>0</v>
      </c>
    </row>
    <row r="48" spans="13:22" ht="15" thickBot="1" x14ac:dyDescent="0.4">
      <c r="M48" s="12"/>
      <c r="N48" s="1"/>
      <c r="O48" s="5">
        <v>3</v>
      </c>
      <c r="P48" s="1"/>
      <c r="Q48" s="5">
        <v>5</v>
      </c>
      <c r="R48" s="1"/>
      <c r="S48" s="6">
        <v>7</v>
      </c>
      <c r="T48" s="1"/>
      <c r="U48" s="6">
        <v>0</v>
      </c>
      <c r="V48" s="10"/>
    </row>
    <row r="49" spans="13:22" x14ac:dyDescent="0.35">
      <c r="M49" s="12" t="s">
        <v>3</v>
      </c>
      <c r="N49" s="2"/>
      <c r="O49" s="3"/>
      <c r="P49" s="2"/>
      <c r="Q49" s="3"/>
      <c r="R49" s="2">
        <v>10</v>
      </c>
      <c r="S49" s="4"/>
      <c r="T49" s="2">
        <v>20</v>
      </c>
      <c r="U49" s="4"/>
      <c r="V49" s="10">
        <v>0</v>
      </c>
    </row>
    <row r="50" spans="13:22" ht="15" thickBot="1" x14ac:dyDescent="0.4">
      <c r="N50" s="1"/>
      <c r="O50" s="7">
        <v>7</v>
      </c>
      <c r="P50" s="1"/>
      <c r="Q50" s="7">
        <v>8</v>
      </c>
      <c r="R50" s="1"/>
      <c r="S50" s="8">
        <v>5</v>
      </c>
      <c r="T50" s="1"/>
      <c r="U50" s="8">
        <v>0</v>
      </c>
      <c r="V50" s="11"/>
    </row>
    <row r="51" spans="13:22" ht="15" thickBot="1" x14ac:dyDescent="0.4">
      <c r="M51" t="s">
        <v>4</v>
      </c>
      <c r="N51" s="82">
        <v>0</v>
      </c>
      <c r="O51" s="83"/>
      <c r="P51" s="82">
        <v>0</v>
      </c>
      <c r="Q51" s="84"/>
      <c r="R51" s="83">
        <v>0</v>
      </c>
      <c r="S51" s="84"/>
      <c r="T51" s="83">
        <v>0</v>
      </c>
      <c r="U51" s="84"/>
      <c r="V51" s="12">
        <v>0</v>
      </c>
    </row>
  </sheetData>
  <mergeCells count="41">
    <mergeCell ref="N15:O15"/>
    <mergeCell ref="N24:O24"/>
    <mergeCell ref="N29:O29"/>
    <mergeCell ref="N38:O38"/>
    <mergeCell ref="N41:P41"/>
    <mergeCell ref="N42:O42"/>
    <mergeCell ref="P42:Q42"/>
    <mergeCell ref="R42:S42"/>
    <mergeCell ref="T42:U42"/>
    <mergeCell ref="N51:O51"/>
    <mergeCell ref="P51:Q51"/>
    <mergeCell ref="R51:S51"/>
    <mergeCell ref="T51:U51"/>
    <mergeCell ref="Q28:S28"/>
    <mergeCell ref="P29:Q29"/>
    <mergeCell ref="R29:S29"/>
    <mergeCell ref="P38:Q38"/>
    <mergeCell ref="R38:S38"/>
    <mergeCell ref="Q14:S14"/>
    <mergeCell ref="P15:Q15"/>
    <mergeCell ref="R15:S15"/>
    <mergeCell ref="P24:Q24"/>
    <mergeCell ref="R24:S24"/>
    <mergeCell ref="R3:S3"/>
    <mergeCell ref="T3:U3"/>
    <mergeCell ref="C4:C7"/>
    <mergeCell ref="L4:L7"/>
    <mergeCell ref="E12:F12"/>
    <mergeCell ref="G12:H12"/>
    <mergeCell ref="I12:J12"/>
    <mergeCell ref="N12:O12"/>
    <mergeCell ref="P12:Q12"/>
    <mergeCell ref="R12:S12"/>
    <mergeCell ref="T12:U12"/>
    <mergeCell ref="E2:G2"/>
    <mergeCell ref="N2:P2"/>
    <mergeCell ref="E3:F3"/>
    <mergeCell ref="G3:H3"/>
    <mergeCell ref="I3:J3"/>
    <mergeCell ref="N3:O3"/>
    <mergeCell ref="P3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FEE9C-ADD4-4D57-A837-ED3F3AC3872B}">
  <dimension ref="A1:U115"/>
  <sheetViews>
    <sheetView zoomScale="80" zoomScaleNormal="80" workbookViewId="0">
      <selection activeCell="C13" sqref="C13:D13"/>
    </sheetView>
  </sheetViews>
  <sheetFormatPr baseColWidth="10" defaultRowHeight="14.5" x14ac:dyDescent="0.35"/>
  <sheetData>
    <row r="1" spans="2:13" x14ac:dyDescent="0.35">
      <c r="B1" s="12" t="s">
        <v>18</v>
      </c>
      <c r="L1" s="57"/>
      <c r="M1" s="57"/>
    </row>
    <row r="2" spans="2:13" ht="15" thickBot="1" x14ac:dyDescent="0.4">
      <c r="C2" s="77" t="s">
        <v>14</v>
      </c>
      <c r="D2" s="77"/>
      <c r="E2" s="77"/>
      <c r="L2" s="57"/>
      <c r="M2" s="57"/>
    </row>
    <row r="3" spans="2:13" ht="15" thickBot="1" x14ac:dyDescent="0.4">
      <c r="B3" t="s">
        <v>15</v>
      </c>
      <c r="C3" s="78">
        <v>1</v>
      </c>
      <c r="D3" s="79"/>
      <c r="E3" s="78">
        <v>2</v>
      </c>
      <c r="F3" s="80"/>
      <c r="G3" s="79">
        <v>3</v>
      </c>
      <c r="H3" s="80"/>
      <c r="I3" s="79">
        <v>4</v>
      </c>
      <c r="J3" s="80"/>
      <c r="K3" t="s">
        <v>16</v>
      </c>
      <c r="L3" s="57"/>
      <c r="M3" s="57"/>
    </row>
    <row r="4" spans="2:13" ht="15" thickBot="1" x14ac:dyDescent="0.4">
      <c r="B4" s="12">
        <v>1</v>
      </c>
      <c r="C4" s="15"/>
      <c r="D4" s="50"/>
      <c r="E4" s="15"/>
      <c r="F4" s="50"/>
      <c r="G4" s="15"/>
      <c r="H4" s="138"/>
      <c r="I4" s="138"/>
      <c r="J4" s="50"/>
      <c r="K4" s="13"/>
      <c r="L4" s="57"/>
      <c r="M4" s="57"/>
    </row>
    <row r="5" spans="2:13" ht="15" thickBot="1" x14ac:dyDescent="0.4">
      <c r="B5" s="12"/>
      <c r="C5" s="76">
        <v>10</v>
      </c>
      <c r="D5" s="51">
        <v>800</v>
      </c>
      <c r="E5" s="76">
        <v>2</v>
      </c>
      <c r="F5" s="51">
        <v>1300</v>
      </c>
      <c r="G5" s="14"/>
      <c r="H5" s="51">
        <v>400</v>
      </c>
      <c r="I5" s="14"/>
      <c r="J5" s="51">
        <v>700</v>
      </c>
      <c r="K5" s="75">
        <v>0</v>
      </c>
      <c r="L5" s="57"/>
      <c r="M5" s="57"/>
    </row>
    <row r="6" spans="2:13" ht="18" customHeight="1" thickBot="1" x14ac:dyDescent="0.4">
      <c r="B6" s="12">
        <v>2</v>
      </c>
      <c r="C6" s="138"/>
      <c r="D6" s="50"/>
      <c r="E6" s="15"/>
      <c r="F6" s="50"/>
      <c r="G6" s="15"/>
      <c r="H6" s="50"/>
      <c r="I6" s="138"/>
      <c r="J6" s="50"/>
      <c r="K6" s="10"/>
    </row>
    <row r="7" spans="2:13" ht="15" thickBot="1" x14ac:dyDescent="0.4">
      <c r="B7" s="12"/>
      <c r="C7" s="14"/>
      <c r="D7" s="51">
        <v>1100</v>
      </c>
      <c r="E7" s="76">
        <v>8</v>
      </c>
      <c r="F7" s="51">
        <v>1400</v>
      </c>
      <c r="G7" s="76">
        <v>9</v>
      </c>
      <c r="H7" s="51">
        <v>600</v>
      </c>
      <c r="I7" s="14"/>
      <c r="J7" s="51">
        <v>1000</v>
      </c>
      <c r="K7" s="10">
        <v>0</v>
      </c>
    </row>
    <row r="8" spans="2:13" ht="15" thickBot="1" x14ac:dyDescent="0.4">
      <c r="B8" s="12">
        <v>3</v>
      </c>
      <c r="C8" s="15"/>
      <c r="D8" s="50"/>
      <c r="E8" s="15"/>
      <c r="F8" s="50"/>
      <c r="G8" s="15"/>
      <c r="H8" s="50"/>
      <c r="I8" s="19"/>
      <c r="J8" s="18"/>
      <c r="K8" s="10"/>
    </row>
    <row r="9" spans="2:13" ht="15" thickBot="1" x14ac:dyDescent="0.4">
      <c r="B9" s="12"/>
      <c r="C9" s="14"/>
      <c r="D9" s="51">
        <v>600</v>
      </c>
      <c r="E9" s="14"/>
      <c r="F9" s="51">
        <v>1200</v>
      </c>
      <c r="G9" s="76">
        <v>1</v>
      </c>
      <c r="H9" s="51">
        <v>800</v>
      </c>
      <c r="I9" s="76">
        <v>10</v>
      </c>
      <c r="J9" s="34">
        <v>900</v>
      </c>
      <c r="K9" s="10">
        <v>0</v>
      </c>
    </row>
    <row r="10" spans="2:13" ht="15" thickBot="1" x14ac:dyDescent="0.4">
      <c r="B10" t="s">
        <v>4</v>
      </c>
      <c r="C10" s="95">
        <v>0</v>
      </c>
      <c r="D10" s="96"/>
      <c r="E10" s="95">
        <v>0</v>
      </c>
      <c r="F10" s="97"/>
      <c r="G10" s="96">
        <v>0</v>
      </c>
      <c r="H10" s="97"/>
      <c r="I10" s="93">
        <v>0</v>
      </c>
      <c r="J10" s="94"/>
      <c r="K10" s="12" t="s">
        <v>17</v>
      </c>
    </row>
    <row r="13" spans="2:13" x14ac:dyDescent="0.35">
      <c r="C13" t="s">
        <v>19</v>
      </c>
      <c r="D13">
        <f>+C5*D5+E5*F5+E7*F7+G7*H7+G9*H9+I9*J9</f>
        <v>37000</v>
      </c>
    </row>
    <row r="14" spans="2:13" x14ac:dyDescent="0.35">
      <c r="F14" t="s">
        <v>26</v>
      </c>
      <c r="G14">
        <v>3</v>
      </c>
    </row>
    <row r="15" spans="2:13" x14ac:dyDescent="0.35">
      <c r="F15" t="s">
        <v>27</v>
      </c>
      <c r="G15">
        <v>4</v>
      </c>
    </row>
    <row r="16" spans="2:13" x14ac:dyDescent="0.35">
      <c r="F16" s="42" t="s">
        <v>28</v>
      </c>
      <c r="G16" s="42">
        <v>6</v>
      </c>
      <c r="H16" s="42" t="s">
        <v>29</v>
      </c>
      <c r="I16" s="42"/>
      <c r="J16" s="42">
        <v>6</v>
      </c>
      <c r="K16" t="s">
        <v>31</v>
      </c>
    </row>
    <row r="19" spans="2:11" x14ac:dyDescent="0.35">
      <c r="B19" s="32" t="s">
        <v>20</v>
      </c>
    </row>
    <row r="21" spans="2:11" ht="15" thickBot="1" x14ac:dyDescent="0.4">
      <c r="C21" s="77" t="s">
        <v>14</v>
      </c>
      <c r="D21" s="77"/>
      <c r="E21" s="77"/>
    </row>
    <row r="22" spans="2:11" ht="15" thickBot="1" x14ac:dyDescent="0.4">
      <c r="B22" t="s">
        <v>15</v>
      </c>
      <c r="C22" s="78">
        <v>1</v>
      </c>
      <c r="D22" s="79"/>
      <c r="E22" s="78">
        <v>2</v>
      </c>
      <c r="F22" s="80"/>
      <c r="G22" s="79">
        <v>3</v>
      </c>
      <c r="H22" s="80"/>
      <c r="I22" s="79">
        <v>4</v>
      </c>
      <c r="J22" s="80"/>
      <c r="K22" t="s">
        <v>16</v>
      </c>
    </row>
    <row r="23" spans="2:11" ht="15" thickBot="1" x14ac:dyDescent="0.4">
      <c r="B23" s="12">
        <v>1</v>
      </c>
      <c r="C23" s="15"/>
      <c r="D23" s="50"/>
      <c r="E23" s="15"/>
      <c r="F23" s="50"/>
      <c r="G23" s="15"/>
      <c r="H23" s="50"/>
      <c r="I23" s="15"/>
      <c r="J23" s="50"/>
      <c r="K23" s="9"/>
    </row>
    <row r="24" spans="2:11" ht="15" thickBot="1" x14ac:dyDescent="0.4">
      <c r="B24" s="12"/>
      <c r="C24" s="14"/>
      <c r="D24" s="51">
        <v>800</v>
      </c>
      <c r="E24" s="14"/>
      <c r="F24" s="51">
        <v>1300</v>
      </c>
      <c r="G24" s="14">
        <v>10</v>
      </c>
      <c r="H24" s="51">
        <v>400</v>
      </c>
      <c r="I24" s="14">
        <v>2</v>
      </c>
      <c r="J24" s="51">
        <v>700</v>
      </c>
      <c r="K24" s="10">
        <v>0</v>
      </c>
    </row>
    <row r="25" spans="2:11" ht="15" thickBot="1" x14ac:dyDescent="0.4">
      <c r="B25" s="12">
        <v>2</v>
      </c>
      <c r="C25" s="15"/>
      <c r="D25" s="50"/>
      <c r="E25" s="15"/>
      <c r="F25" s="50"/>
      <c r="G25" s="15"/>
      <c r="H25" s="50"/>
      <c r="I25" s="19"/>
      <c r="J25" s="18"/>
      <c r="K25" s="10"/>
    </row>
    <row r="26" spans="2:11" ht="15" thickBot="1" x14ac:dyDescent="0.4">
      <c r="B26" s="12"/>
      <c r="C26" s="14"/>
      <c r="D26" s="51">
        <v>1100</v>
      </c>
      <c r="E26" s="14">
        <v>10</v>
      </c>
      <c r="F26" s="51">
        <v>1400</v>
      </c>
      <c r="G26" s="14"/>
      <c r="H26" s="51">
        <v>600</v>
      </c>
      <c r="I26" s="23">
        <v>7</v>
      </c>
      <c r="J26" s="34">
        <v>1000</v>
      </c>
      <c r="K26" s="10">
        <v>0</v>
      </c>
    </row>
    <row r="27" spans="2:11" ht="15" thickBot="1" x14ac:dyDescent="0.4">
      <c r="B27" s="12">
        <v>3</v>
      </c>
      <c r="C27" s="15"/>
      <c r="D27" s="50"/>
      <c r="E27" s="15"/>
      <c r="F27" s="50"/>
      <c r="G27" s="15"/>
      <c r="H27" s="50"/>
      <c r="I27" s="15"/>
      <c r="J27" s="50"/>
      <c r="K27" s="10"/>
    </row>
    <row r="28" spans="2:11" ht="15" thickBot="1" x14ac:dyDescent="0.4">
      <c r="B28" s="12"/>
      <c r="C28" s="14">
        <v>10</v>
      </c>
      <c r="D28" s="51">
        <v>600</v>
      </c>
      <c r="E28" s="14"/>
      <c r="F28" s="51">
        <v>1200</v>
      </c>
      <c r="G28" s="14"/>
      <c r="H28" s="51">
        <v>800</v>
      </c>
      <c r="I28" s="14">
        <v>1</v>
      </c>
      <c r="J28" s="51">
        <v>900</v>
      </c>
      <c r="K28" s="10">
        <v>0</v>
      </c>
    </row>
    <row r="29" spans="2:11" ht="15" thickBot="1" x14ac:dyDescent="0.4">
      <c r="B29" t="s">
        <v>4</v>
      </c>
      <c r="C29" s="89">
        <v>0</v>
      </c>
      <c r="D29" s="90"/>
      <c r="E29" s="82">
        <v>0</v>
      </c>
      <c r="F29" s="84"/>
      <c r="G29" s="91">
        <v>0</v>
      </c>
      <c r="H29" s="92"/>
      <c r="I29" s="83">
        <v>0</v>
      </c>
      <c r="J29" s="84"/>
      <c r="K29" s="12" t="s">
        <v>17</v>
      </c>
    </row>
    <row r="31" spans="2:11" x14ac:dyDescent="0.35">
      <c r="D31" s="12" t="s">
        <v>21</v>
      </c>
      <c r="E31" s="12">
        <f>+G24*H24+I24*J24+E26*F26+I26*J26+C28*D28+I28*J28</f>
        <v>33300</v>
      </c>
      <c r="I31" t="s">
        <v>26</v>
      </c>
      <c r="J31">
        <v>3</v>
      </c>
    </row>
    <row r="32" spans="2:11" x14ac:dyDescent="0.35">
      <c r="I32" t="s">
        <v>27</v>
      </c>
      <c r="J32">
        <v>4</v>
      </c>
    </row>
    <row r="33" spans="2:14" x14ac:dyDescent="0.35">
      <c r="I33" s="42" t="s">
        <v>28</v>
      </c>
      <c r="J33" s="42">
        <v>6</v>
      </c>
      <c r="K33" s="42" t="s">
        <v>29</v>
      </c>
      <c r="L33" s="42"/>
      <c r="M33" s="42">
        <v>6</v>
      </c>
      <c r="N33" t="s">
        <v>31</v>
      </c>
    </row>
    <row r="34" spans="2:14" x14ac:dyDescent="0.35">
      <c r="B34" t="s">
        <v>22</v>
      </c>
    </row>
    <row r="35" spans="2:14" ht="15" thickBot="1" x14ac:dyDescent="0.4">
      <c r="C35" s="77" t="s">
        <v>14</v>
      </c>
      <c r="D35" s="77"/>
      <c r="E35" s="77"/>
    </row>
    <row r="36" spans="2:14" ht="15" thickBot="1" x14ac:dyDescent="0.4">
      <c r="B36" t="s">
        <v>15</v>
      </c>
      <c r="C36" s="78">
        <v>1</v>
      </c>
      <c r="D36" s="79"/>
      <c r="E36" s="78">
        <v>2</v>
      </c>
      <c r="F36" s="80"/>
      <c r="G36" s="79">
        <v>3</v>
      </c>
      <c r="H36" s="80"/>
      <c r="I36" s="79">
        <v>4</v>
      </c>
      <c r="J36" s="80"/>
      <c r="K36" t="s">
        <v>16</v>
      </c>
    </row>
    <row r="37" spans="2:14" ht="15" thickBot="1" x14ac:dyDescent="0.4">
      <c r="B37" s="12">
        <v>1</v>
      </c>
      <c r="C37" s="2"/>
      <c r="D37" s="3"/>
      <c r="E37" s="2"/>
      <c r="F37" s="3"/>
      <c r="G37" s="15"/>
      <c r="H37" s="50"/>
      <c r="I37" s="2"/>
      <c r="J37" s="3"/>
      <c r="K37" s="9"/>
    </row>
    <row r="38" spans="2:14" ht="15" thickBot="1" x14ac:dyDescent="0.4">
      <c r="B38" s="12"/>
      <c r="C38" s="1"/>
      <c r="D38" s="29">
        <v>800</v>
      </c>
      <c r="E38" s="1"/>
      <c r="F38" s="29">
        <v>1300</v>
      </c>
      <c r="G38" s="14"/>
      <c r="H38" s="51">
        <v>400</v>
      </c>
      <c r="I38" s="1"/>
      <c r="J38" s="29">
        <v>700</v>
      </c>
      <c r="K38" s="10">
        <v>12</v>
      </c>
      <c r="L38" s="33">
        <v>300</v>
      </c>
    </row>
    <row r="39" spans="2:14" ht="15" thickBot="1" x14ac:dyDescent="0.4">
      <c r="B39" s="12">
        <v>2</v>
      </c>
      <c r="C39" s="2"/>
      <c r="D39" s="3"/>
      <c r="E39" s="2"/>
      <c r="F39" s="3"/>
      <c r="G39" s="15"/>
      <c r="H39" s="50"/>
      <c r="I39" s="2"/>
      <c r="J39" s="3"/>
      <c r="K39" s="10"/>
    </row>
    <row r="40" spans="2:14" ht="15" thickBot="1" x14ac:dyDescent="0.4">
      <c r="B40" s="12"/>
      <c r="C40" s="1"/>
      <c r="D40" s="29">
        <v>1100</v>
      </c>
      <c r="E40" s="1"/>
      <c r="F40" s="29">
        <v>1400</v>
      </c>
      <c r="G40" s="14">
        <v>10</v>
      </c>
      <c r="H40" s="51">
        <v>600</v>
      </c>
      <c r="I40" s="1"/>
      <c r="J40" s="29">
        <v>1000</v>
      </c>
      <c r="K40" s="10">
        <v>7</v>
      </c>
      <c r="L40" s="75">
        <v>400</v>
      </c>
    </row>
    <row r="41" spans="2:14" ht="15" thickBot="1" x14ac:dyDescent="0.4">
      <c r="B41" s="12">
        <v>3</v>
      </c>
      <c r="C41" s="2"/>
      <c r="D41" s="3"/>
      <c r="E41" s="2"/>
      <c r="F41" s="3"/>
      <c r="G41" s="15"/>
      <c r="H41" s="50"/>
      <c r="I41" s="2"/>
      <c r="J41" s="3"/>
      <c r="K41" s="10"/>
    </row>
    <row r="42" spans="2:14" ht="15" thickBot="1" x14ac:dyDescent="0.4">
      <c r="B42" s="12"/>
      <c r="C42" s="1"/>
      <c r="D42" s="29">
        <v>600</v>
      </c>
      <c r="E42" s="1"/>
      <c r="F42" s="29">
        <v>1200</v>
      </c>
      <c r="G42" s="14"/>
      <c r="H42" s="51">
        <v>800</v>
      </c>
      <c r="I42" s="1"/>
      <c r="J42" s="29">
        <v>900</v>
      </c>
      <c r="K42" s="10">
        <v>11</v>
      </c>
      <c r="L42" s="33">
        <v>200</v>
      </c>
    </row>
    <row r="43" spans="2:14" ht="15" thickBot="1" x14ac:dyDescent="0.4">
      <c r="B43" t="s">
        <v>4</v>
      </c>
      <c r="C43" s="82">
        <v>10</v>
      </c>
      <c r="D43" s="83"/>
      <c r="E43" s="82">
        <v>10</v>
      </c>
      <c r="F43" s="84"/>
      <c r="G43" s="88">
        <v>0</v>
      </c>
      <c r="H43" s="86"/>
      <c r="I43" s="83">
        <v>10</v>
      </c>
      <c r="J43" s="84"/>
      <c r="K43" s="12" t="s">
        <v>17</v>
      </c>
    </row>
    <row r="45" spans="2:14" x14ac:dyDescent="0.35">
      <c r="D45" s="12">
        <v>200</v>
      </c>
      <c r="E45" s="12"/>
      <c r="F45" s="12">
        <v>100</v>
      </c>
      <c r="G45" s="12"/>
      <c r="H45" s="12">
        <v>200</v>
      </c>
      <c r="I45" s="12"/>
      <c r="J45" s="12">
        <v>200</v>
      </c>
    </row>
    <row r="48" spans="2:14" x14ac:dyDescent="0.35">
      <c r="B48" t="s">
        <v>22</v>
      </c>
    </row>
    <row r="49" spans="2:12" ht="15" thickBot="1" x14ac:dyDescent="0.4">
      <c r="C49" s="77" t="s">
        <v>14</v>
      </c>
      <c r="D49" s="77"/>
      <c r="E49" s="77"/>
    </row>
    <row r="50" spans="2:12" ht="15" thickBot="1" x14ac:dyDescent="0.4">
      <c r="B50" t="s">
        <v>15</v>
      </c>
      <c r="C50" s="78">
        <v>1</v>
      </c>
      <c r="D50" s="79"/>
      <c r="E50" s="78">
        <v>2</v>
      </c>
      <c r="F50" s="80"/>
      <c r="G50" s="79">
        <v>3</v>
      </c>
      <c r="H50" s="80"/>
      <c r="I50" s="79">
        <v>4</v>
      </c>
      <c r="J50" s="80"/>
      <c r="K50" t="s">
        <v>16</v>
      </c>
    </row>
    <row r="51" spans="2:12" ht="15" thickBot="1" x14ac:dyDescent="0.4">
      <c r="B51" s="12">
        <v>1</v>
      </c>
      <c r="C51" s="15"/>
      <c r="D51" s="50"/>
      <c r="E51" s="2"/>
      <c r="F51" s="3"/>
      <c r="G51" s="15"/>
      <c r="H51" s="50"/>
      <c r="I51" s="2"/>
      <c r="J51" s="3"/>
      <c r="K51" s="9"/>
    </row>
    <row r="52" spans="2:12" ht="15" thickBot="1" x14ac:dyDescent="0.4">
      <c r="B52" s="12"/>
      <c r="C52" s="14"/>
      <c r="D52" s="51">
        <v>800</v>
      </c>
      <c r="E52" s="1"/>
      <c r="F52" s="29">
        <v>1300</v>
      </c>
      <c r="G52" s="14"/>
      <c r="H52" s="51">
        <v>400</v>
      </c>
      <c r="I52" s="1"/>
      <c r="J52" s="29">
        <v>700</v>
      </c>
      <c r="K52" s="10">
        <v>12</v>
      </c>
      <c r="L52" s="33">
        <v>100</v>
      </c>
    </row>
    <row r="53" spans="2:12" ht="15" thickBot="1" x14ac:dyDescent="0.4">
      <c r="B53" s="12">
        <v>2</v>
      </c>
      <c r="C53" s="15"/>
      <c r="D53" s="50"/>
      <c r="E53" s="2"/>
      <c r="F53" s="3"/>
      <c r="G53" s="15"/>
      <c r="H53" s="50"/>
      <c r="I53" s="2"/>
      <c r="J53" s="3"/>
      <c r="K53" s="10"/>
    </row>
    <row r="54" spans="2:12" ht="15" thickBot="1" x14ac:dyDescent="0.4">
      <c r="B54" s="12"/>
      <c r="C54" s="14"/>
      <c r="D54" s="51">
        <v>1100</v>
      </c>
      <c r="E54" s="1"/>
      <c r="F54" s="29">
        <v>1400</v>
      </c>
      <c r="G54" s="14">
        <v>10</v>
      </c>
      <c r="H54" s="51">
        <v>600</v>
      </c>
      <c r="I54" s="1"/>
      <c r="J54" s="29">
        <v>1000</v>
      </c>
      <c r="K54" s="10">
        <v>7</v>
      </c>
      <c r="L54" s="33">
        <v>100</v>
      </c>
    </row>
    <row r="55" spans="2:12" ht="15" thickBot="1" x14ac:dyDescent="0.4">
      <c r="B55" s="12">
        <v>3</v>
      </c>
      <c r="C55" s="15"/>
      <c r="D55" s="50"/>
      <c r="E55" s="2"/>
      <c r="F55" s="3"/>
      <c r="G55" s="15"/>
      <c r="H55" s="50"/>
      <c r="I55" s="2"/>
      <c r="J55" s="3"/>
      <c r="K55" s="10"/>
    </row>
    <row r="56" spans="2:12" ht="15" thickBot="1" x14ac:dyDescent="0.4">
      <c r="B56" s="12"/>
      <c r="C56" s="14">
        <v>10</v>
      </c>
      <c r="D56" s="51">
        <v>600</v>
      </c>
      <c r="E56" s="1"/>
      <c r="F56" s="29">
        <v>1200</v>
      </c>
      <c r="G56" s="14"/>
      <c r="H56" s="51">
        <v>800</v>
      </c>
      <c r="I56" s="1"/>
      <c r="J56" s="29">
        <v>900</v>
      </c>
      <c r="K56" s="10">
        <v>1</v>
      </c>
      <c r="L56" s="75">
        <v>300</v>
      </c>
    </row>
    <row r="57" spans="2:12" ht="15" thickBot="1" x14ac:dyDescent="0.4">
      <c r="B57" t="s">
        <v>4</v>
      </c>
      <c r="C57" s="85">
        <v>0</v>
      </c>
      <c r="D57" s="88"/>
      <c r="E57" s="82">
        <v>10</v>
      </c>
      <c r="F57" s="84"/>
      <c r="G57" s="88">
        <v>0</v>
      </c>
      <c r="H57" s="86"/>
      <c r="I57" s="83">
        <v>10</v>
      </c>
      <c r="J57" s="84"/>
      <c r="K57" s="12" t="s">
        <v>17</v>
      </c>
    </row>
    <row r="59" spans="2:12" x14ac:dyDescent="0.35">
      <c r="D59" s="12">
        <v>200</v>
      </c>
      <c r="E59" s="12"/>
      <c r="F59" s="12">
        <v>100</v>
      </c>
      <c r="G59" s="12"/>
      <c r="H59" s="12"/>
      <c r="I59" s="12"/>
      <c r="J59" s="12">
        <v>200</v>
      </c>
    </row>
    <row r="62" spans="2:12" ht="15" thickBot="1" x14ac:dyDescent="0.4">
      <c r="C62" s="77" t="s">
        <v>14</v>
      </c>
      <c r="D62" s="77"/>
      <c r="E62" s="77"/>
    </row>
    <row r="63" spans="2:12" ht="15" thickBot="1" x14ac:dyDescent="0.4">
      <c r="B63" t="s">
        <v>15</v>
      </c>
      <c r="C63" s="78">
        <v>1</v>
      </c>
      <c r="D63" s="79"/>
      <c r="E63" s="78">
        <v>2</v>
      </c>
      <c r="F63" s="80"/>
      <c r="G63" s="79">
        <v>3</v>
      </c>
      <c r="H63" s="80"/>
      <c r="I63" s="79">
        <v>4</v>
      </c>
      <c r="J63" s="80"/>
      <c r="K63" t="s">
        <v>16</v>
      </c>
    </row>
    <row r="64" spans="2:12" ht="15" thickBot="1" x14ac:dyDescent="0.4">
      <c r="B64" s="12">
        <v>1</v>
      </c>
      <c r="C64" s="15"/>
      <c r="D64" s="50"/>
      <c r="E64" s="15"/>
      <c r="F64" s="50"/>
      <c r="G64" s="15"/>
      <c r="H64" s="50"/>
      <c r="I64" s="15"/>
      <c r="J64" s="50"/>
      <c r="K64" s="9"/>
    </row>
    <row r="65" spans="2:16" ht="15" thickBot="1" x14ac:dyDescent="0.4">
      <c r="B65" s="12"/>
      <c r="C65" s="14"/>
      <c r="D65" s="51">
        <v>800</v>
      </c>
      <c r="E65" s="14">
        <v>2</v>
      </c>
      <c r="F65" s="51">
        <v>1300</v>
      </c>
      <c r="G65" s="14"/>
      <c r="H65" s="51">
        <v>400</v>
      </c>
      <c r="I65" s="14">
        <v>10</v>
      </c>
      <c r="J65" s="51">
        <v>700</v>
      </c>
      <c r="K65" s="10">
        <v>0</v>
      </c>
      <c r="L65" s="75">
        <v>600</v>
      </c>
    </row>
    <row r="66" spans="2:16" ht="15" thickBot="1" x14ac:dyDescent="0.4">
      <c r="B66" s="12">
        <v>2</v>
      </c>
      <c r="C66" s="15"/>
      <c r="D66" s="50"/>
      <c r="E66" s="15"/>
      <c r="F66" s="50"/>
      <c r="G66" s="15"/>
      <c r="H66" s="50"/>
      <c r="I66" s="15"/>
      <c r="J66" s="50"/>
      <c r="K66" s="10"/>
    </row>
    <row r="67" spans="2:16" ht="15" thickBot="1" x14ac:dyDescent="0.4">
      <c r="B67" s="12"/>
      <c r="C67" s="14"/>
      <c r="D67" s="51">
        <v>1100</v>
      </c>
      <c r="E67" s="14">
        <v>7</v>
      </c>
      <c r="F67" s="51">
        <v>1400</v>
      </c>
      <c r="G67" s="14">
        <v>10</v>
      </c>
      <c r="H67" s="51">
        <v>600</v>
      </c>
      <c r="I67" s="14"/>
      <c r="J67" s="51">
        <v>1000</v>
      </c>
      <c r="K67" s="10">
        <v>0</v>
      </c>
      <c r="L67" s="33">
        <v>400</v>
      </c>
    </row>
    <row r="68" spans="2:16" ht="15" thickBot="1" x14ac:dyDescent="0.4">
      <c r="B68" s="12">
        <v>3</v>
      </c>
      <c r="C68" s="15"/>
      <c r="D68" s="50"/>
      <c r="E68" s="15"/>
      <c r="F68" s="50"/>
      <c r="G68" s="15"/>
      <c r="H68" s="50"/>
      <c r="I68" s="15"/>
      <c r="J68" s="50"/>
      <c r="K68" s="10"/>
    </row>
    <row r="69" spans="2:16" ht="15" thickBot="1" x14ac:dyDescent="0.4">
      <c r="B69" s="12"/>
      <c r="C69" s="14">
        <v>10</v>
      </c>
      <c r="D69" s="51">
        <v>600</v>
      </c>
      <c r="E69" s="14">
        <v>1</v>
      </c>
      <c r="F69" s="51">
        <v>1200</v>
      </c>
      <c r="G69" s="14"/>
      <c r="H69" s="51">
        <v>800</v>
      </c>
      <c r="I69" s="14"/>
      <c r="J69" s="51">
        <v>900</v>
      </c>
      <c r="K69" s="10">
        <v>0</v>
      </c>
      <c r="L69" s="33">
        <v>300</v>
      </c>
    </row>
    <row r="70" spans="2:16" ht="15" thickBot="1" x14ac:dyDescent="0.4">
      <c r="B70" t="s">
        <v>4</v>
      </c>
      <c r="C70" s="85">
        <v>0</v>
      </c>
      <c r="D70" s="88"/>
      <c r="E70" s="85">
        <v>0</v>
      </c>
      <c r="F70" s="86"/>
      <c r="G70" s="88">
        <v>0</v>
      </c>
      <c r="H70" s="86"/>
      <c r="I70" s="88">
        <v>0</v>
      </c>
      <c r="J70" s="86"/>
      <c r="K70" s="12" t="s">
        <v>17</v>
      </c>
    </row>
    <row r="72" spans="2:16" x14ac:dyDescent="0.35">
      <c r="D72" s="12"/>
      <c r="E72" s="12"/>
      <c r="F72" s="12">
        <v>100</v>
      </c>
      <c r="G72" s="12"/>
      <c r="H72" s="12"/>
      <c r="I72" s="12"/>
      <c r="J72" s="12">
        <v>200</v>
      </c>
    </row>
    <row r="74" spans="2:16" x14ac:dyDescent="0.35">
      <c r="C74" s="12" t="s">
        <v>21</v>
      </c>
      <c r="D74" s="12">
        <f>+E65*F65+I65*J65+E67*F67+G67*H67+C69*D69+E69*F69</f>
        <v>32600</v>
      </c>
      <c r="J74" t="s">
        <v>26</v>
      </c>
      <c r="K74">
        <v>3</v>
      </c>
    </row>
    <row r="75" spans="2:16" x14ac:dyDescent="0.35">
      <c r="J75" t="s">
        <v>27</v>
      </c>
      <c r="K75">
        <v>4</v>
      </c>
    </row>
    <row r="76" spans="2:16" x14ac:dyDescent="0.35">
      <c r="J76" s="42" t="s">
        <v>28</v>
      </c>
      <c r="K76" s="42">
        <v>6</v>
      </c>
      <c r="L76" s="42" t="s">
        <v>29</v>
      </c>
      <c r="M76" s="42"/>
      <c r="N76" s="42">
        <v>6</v>
      </c>
      <c r="O76" t="s">
        <v>31</v>
      </c>
    </row>
    <row r="78" spans="2:16" x14ac:dyDescent="0.35">
      <c r="B78" t="s">
        <v>32</v>
      </c>
    </row>
    <row r="79" spans="2:16" x14ac:dyDescent="0.35">
      <c r="B79" t="s">
        <v>22</v>
      </c>
      <c r="C79" s="12" t="s">
        <v>21</v>
      </c>
      <c r="D79" s="12">
        <v>32600</v>
      </c>
      <c r="O79" s="12" t="s">
        <v>21</v>
      </c>
      <c r="P79" s="12">
        <v>32600</v>
      </c>
    </row>
    <row r="80" spans="2:16" ht="15" thickBot="1" x14ac:dyDescent="0.4">
      <c r="C80" s="87" t="s">
        <v>36</v>
      </c>
      <c r="D80" s="87"/>
      <c r="E80" s="87" t="s">
        <v>37</v>
      </c>
      <c r="F80" s="87"/>
      <c r="G80" s="87" t="s">
        <v>38</v>
      </c>
      <c r="H80" s="87"/>
      <c r="I80" s="87" t="s">
        <v>39</v>
      </c>
      <c r="J80" s="87"/>
    </row>
    <row r="81" spans="1:21" ht="15" thickBot="1" x14ac:dyDescent="0.4">
      <c r="B81" t="s">
        <v>15</v>
      </c>
      <c r="C81" s="78">
        <v>1</v>
      </c>
      <c r="D81" s="79"/>
      <c r="E81" s="78">
        <v>2</v>
      </c>
      <c r="F81" s="80"/>
      <c r="G81" s="79">
        <v>3</v>
      </c>
      <c r="H81" s="80"/>
      <c r="I81" s="79">
        <v>4</v>
      </c>
      <c r="J81" s="80"/>
      <c r="M81" t="s">
        <v>15</v>
      </c>
      <c r="N81" s="78">
        <v>1</v>
      </c>
      <c r="O81" s="79"/>
      <c r="P81" s="78">
        <v>2</v>
      </c>
      <c r="Q81" s="80"/>
      <c r="R81" s="79">
        <v>3</v>
      </c>
      <c r="S81" s="80"/>
      <c r="T81" s="79">
        <v>4</v>
      </c>
      <c r="U81" s="80"/>
    </row>
    <row r="82" spans="1:21" ht="15" thickBot="1" x14ac:dyDescent="0.4">
      <c r="A82" s="77" t="s">
        <v>33</v>
      </c>
      <c r="B82" s="12">
        <v>1</v>
      </c>
      <c r="C82" s="30"/>
      <c r="D82" s="39">
        <v>100</v>
      </c>
      <c r="E82" s="44"/>
      <c r="F82" s="45"/>
      <c r="G82" s="30"/>
      <c r="H82" s="43">
        <v>-100</v>
      </c>
      <c r="I82" s="44"/>
      <c r="J82" s="45"/>
      <c r="M82" s="12">
        <v>1</v>
      </c>
      <c r="N82" s="19"/>
      <c r="O82" s="18">
        <v>100</v>
      </c>
      <c r="P82" s="44"/>
      <c r="Q82" s="45"/>
      <c r="R82" s="19"/>
      <c r="S82" s="39">
        <v>-100</v>
      </c>
      <c r="T82" s="44"/>
      <c r="U82" s="45"/>
    </row>
    <row r="83" spans="1:21" ht="15" thickBot="1" x14ac:dyDescent="0.4">
      <c r="A83" s="77"/>
      <c r="B83" s="12"/>
      <c r="C83" s="31"/>
      <c r="D83" s="29">
        <v>800</v>
      </c>
      <c r="E83" s="46">
        <v>2</v>
      </c>
      <c r="F83" s="47">
        <v>1300</v>
      </c>
      <c r="G83" s="31"/>
      <c r="H83" s="29">
        <v>400</v>
      </c>
      <c r="I83" s="46">
        <v>10</v>
      </c>
      <c r="J83" s="47">
        <v>700</v>
      </c>
      <c r="M83" s="12"/>
      <c r="N83" s="23"/>
      <c r="O83" s="34">
        <v>800</v>
      </c>
      <c r="P83" s="46">
        <v>2</v>
      </c>
      <c r="Q83" s="47">
        <v>1300</v>
      </c>
      <c r="R83" s="23"/>
      <c r="S83" s="34">
        <v>400</v>
      </c>
      <c r="T83" s="46">
        <v>10</v>
      </c>
      <c r="U83" s="47">
        <v>700</v>
      </c>
    </row>
    <row r="84" spans="1:21" ht="15" thickBot="1" x14ac:dyDescent="0.4">
      <c r="A84" s="77" t="s">
        <v>34</v>
      </c>
      <c r="B84" s="12">
        <v>2</v>
      </c>
      <c r="C84" s="30"/>
      <c r="D84" s="39">
        <v>300</v>
      </c>
      <c r="E84" s="44"/>
      <c r="F84" s="45"/>
      <c r="G84" s="44"/>
      <c r="H84" s="45"/>
      <c r="I84" s="30"/>
      <c r="J84" s="37">
        <f>-100-700+1000</f>
        <v>200</v>
      </c>
      <c r="M84" s="12">
        <v>2</v>
      </c>
      <c r="N84" s="19"/>
      <c r="O84" s="18">
        <v>300</v>
      </c>
      <c r="P84" s="44"/>
      <c r="Q84" s="45"/>
      <c r="R84" s="44"/>
      <c r="S84" s="45"/>
      <c r="T84" s="19"/>
      <c r="U84" s="57">
        <f>-100-700+1000</f>
        <v>200</v>
      </c>
    </row>
    <row r="85" spans="1:21" ht="15" thickBot="1" x14ac:dyDescent="0.4">
      <c r="A85" s="77"/>
      <c r="B85" s="12"/>
      <c r="C85" s="31"/>
      <c r="D85" s="29">
        <v>1100</v>
      </c>
      <c r="E85" s="46">
        <v>7</v>
      </c>
      <c r="F85" s="47">
        <v>1400</v>
      </c>
      <c r="G85" s="46">
        <v>10</v>
      </c>
      <c r="H85" s="47">
        <v>600</v>
      </c>
      <c r="I85" s="31"/>
      <c r="J85" s="29">
        <v>1000</v>
      </c>
      <c r="M85" s="12"/>
      <c r="N85" s="23"/>
      <c r="O85" s="34">
        <v>1100</v>
      </c>
      <c r="P85" s="46">
        <v>7</v>
      </c>
      <c r="Q85" s="47">
        <v>1400</v>
      </c>
      <c r="R85" s="46">
        <v>10</v>
      </c>
      <c r="S85" s="47">
        <v>600</v>
      </c>
      <c r="T85" s="23"/>
      <c r="U85" s="34">
        <v>1000</v>
      </c>
    </row>
    <row r="86" spans="1:21" ht="15" thickBot="1" x14ac:dyDescent="0.4">
      <c r="A86" s="77" t="s">
        <v>35</v>
      </c>
      <c r="B86" s="12">
        <v>3</v>
      </c>
      <c r="C86" s="44"/>
      <c r="D86" s="45"/>
      <c r="E86" s="44"/>
      <c r="F86" s="45"/>
      <c r="G86" s="30"/>
      <c r="H86" s="37">
        <f>-100-500+800</f>
        <v>200</v>
      </c>
      <c r="I86" s="30"/>
      <c r="J86" s="37">
        <v>300</v>
      </c>
      <c r="M86" s="12">
        <v>3</v>
      </c>
      <c r="N86" s="44"/>
      <c r="O86" s="45"/>
      <c r="P86" s="44"/>
      <c r="Q86" s="45"/>
      <c r="R86" s="19"/>
      <c r="S86" s="57">
        <f>-100-500+800</f>
        <v>200</v>
      </c>
      <c r="T86" s="19"/>
      <c r="U86" s="57">
        <v>300</v>
      </c>
    </row>
    <row r="87" spans="1:21" ht="15" thickBot="1" x14ac:dyDescent="0.4">
      <c r="A87" s="77"/>
      <c r="B87" s="12"/>
      <c r="C87" s="46">
        <v>10</v>
      </c>
      <c r="D87" s="47">
        <v>600</v>
      </c>
      <c r="E87" s="46">
        <v>1</v>
      </c>
      <c r="F87" s="47">
        <v>1200</v>
      </c>
      <c r="G87" s="31"/>
      <c r="H87" s="29">
        <v>800</v>
      </c>
      <c r="I87" s="31"/>
      <c r="J87" s="29">
        <v>900</v>
      </c>
      <c r="M87" s="12"/>
      <c r="N87" s="46">
        <v>10</v>
      </c>
      <c r="O87" s="47">
        <v>600</v>
      </c>
      <c r="P87" s="46">
        <v>1</v>
      </c>
      <c r="Q87" s="47">
        <v>1200</v>
      </c>
      <c r="R87" s="23"/>
      <c r="S87" s="34">
        <v>800</v>
      </c>
      <c r="T87" s="23"/>
      <c r="U87" s="34">
        <v>900</v>
      </c>
    </row>
    <row r="89" spans="1:21" ht="15" thickBot="1" x14ac:dyDescent="0.4"/>
    <row r="90" spans="1:21" ht="15" thickBot="1" x14ac:dyDescent="0.4">
      <c r="C90" s="53"/>
      <c r="D90" s="53" t="s">
        <v>41</v>
      </c>
      <c r="E90" s="54"/>
      <c r="F90" t="s">
        <v>40</v>
      </c>
      <c r="M90" t="s">
        <v>15</v>
      </c>
      <c r="N90" s="78">
        <v>1</v>
      </c>
      <c r="O90" s="79"/>
      <c r="P90" s="78">
        <v>2</v>
      </c>
      <c r="Q90" s="80"/>
      <c r="R90" s="79">
        <v>3</v>
      </c>
      <c r="S90" s="80"/>
      <c r="T90" s="79">
        <v>4</v>
      </c>
      <c r="U90" s="80"/>
    </row>
    <row r="91" spans="1:21" ht="15" thickBot="1" x14ac:dyDescent="0.4">
      <c r="C91" s="53"/>
      <c r="D91" s="53"/>
      <c r="E91" s="54"/>
      <c r="M91" s="12">
        <v>1</v>
      </c>
      <c r="N91" s="19"/>
      <c r="O91" s="18">
        <v>100</v>
      </c>
      <c r="P91" s="38"/>
      <c r="Q91" s="39"/>
      <c r="R91" s="38"/>
      <c r="S91" s="39">
        <v>-100</v>
      </c>
      <c r="T91" s="44"/>
      <c r="U91" s="45"/>
    </row>
    <row r="92" spans="1:21" ht="15" thickBot="1" x14ac:dyDescent="0.4">
      <c r="C92" s="53" t="s">
        <v>42</v>
      </c>
      <c r="D92" s="53"/>
      <c r="E92" s="54" t="s">
        <v>48</v>
      </c>
      <c r="F92" s="37" t="s">
        <v>55</v>
      </c>
      <c r="G92" s="37"/>
      <c r="H92" s="37">
        <f>0-700+800</f>
        <v>100</v>
      </c>
      <c r="J92" t="s">
        <v>64</v>
      </c>
      <c r="M92" s="12"/>
      <c r="N92" s="23"/>
      <c r="O92" s="34">
        <v>800</v>
      </c>
      <c r="P92" s="40">
        <v>2</v>
      </c>
      <c r="Q92" s="41">
        <v>1300</v>
      </c>
      <c r="R92" s="40"/>
      <c r="S92" s="41">
        <v>400</v>
      </c>
      <c r="T92" s="46">
        <v>10</v>
      </c>
      <c r="U92" s="47">
        <v>700</v>
      </c>
    </row>
    <row r="93" spans="1:21" ht="15" thickBot="1" x14ac:dyDescent="0.4">
      <c r="C93" s="53" t="s">
        <v>43</v>
      </c>
      <c r="D93" s="53"/>
      <c r="E93" s="54" t="s">
        <v>49</v>
      </c>
      <c r="M93" s="12">
        <v>2</v>
      </c>
      <c r="N93" s="19"/>
      <c r="O93" s="18">
        <v>300</v>
      </c>
      <c r="P93" s="38"/>
      <c r="Q93" s="39"/>
      <c r="R93" s="38"/>
      <c r="S93" s="39"/>
      <c r="T93" s="19"/>
      <c r="U93" s="57">
        <f>-100-700+1000</f>
        <v>200</v>
      </c>
    </row>
    <row r="94" spans="1:21" ht="15" thickBot="1" x14ac:dyDescent="0.4">
      <c r="C94" s="53" t="s">
        <v>44</v>
      </c>
      <c r="D94" s="53"/>
      <c r="E94" s="54" t="s">
        <v>50</v>
      </c>
      <c r="F94" s="37" t="s">
        <v>56</v>
      </c>
      <c r="G94" s="37"/>
      <c r="H94" s="37">
        <f>0-500+400</f>
        <v>-100</v>
      </c>
      <c r="J94" t="s">
        <v>57</v>
      </c>
      <c r="M94" s="12"/>
      <c r="N94" s="23"/>
      <c r="O94" s="34">
        <v>1100</v>
      </c>
      <c r="P94" s="40">
        <v>7</v>
      </c>
      <c r="Q94" s="41">
        <v>1400</v>
      </c>
      <c r="R94" s="40">
        <v>10</v>
      </c>
      <c r="S94" s="41">
        <v>600</v>
      </c>
      <c r="T94" s="23"/>
      <c r="U94" s="34">
        <v>1000</v>
      </c>
    </row>
    <row r="95" spans="1:21" ht="15" thickBot="1" x14ac:dyDescent="0.4">
      <c r="C95" s="53" t="s">
        <v>45</v>
      </c>
      <c r="D95" s="53"/>
      <c r="E95" s="54" t="s">
        <v>51</v>
      </c>
      <c r="M95" s="12">
        <v>3</v>
      </c>
      <c r="N95" s="44"/>
      <c r="O95" s="45"/>
      <c r="P95" s="44"/>
      <c r="Q95" s="45"/>
      <c r="R95" s="19"/>
      <c r="S95" s="57">
        <f>-100-500+800</f>
        <v>200</v>
      </c>
      <c r="T95" s="19"/>
      <c r="U95" s="57">
        <v>300</v>
      </c>
    </row>
    <row r="96" spans="1:21" ht="15" thickBot="1" x14ac:dyDescent="0.4">
      <c r="C96" s="53" t="s">
        <v>46</v>
      </c>
      <c r="D96" s="53"/>
      <c r="E96" s="54" t="s">
        <v>52</v>
      </c>
      <c r="F96" s="37" t="s">
        <v>58</v>
      </c>
      <c r="G96" s="37"/>
      <c r="H96" s="37">
        <f>-100-700+1100</f>
        <v>300</v>
      </c>
      <c r="J96" s="55" t="s">
        <v>59</v>
      </c>
      <c r="M96" s="12"/>
      <c r="N96" s="46">
        <v>10</v>
      </c>
      <c r="O96" s="47">
        <v>600</v>
      </c>
      <c r="P96" s="46">
        <v>1</v>
      </c>
      <c r="Q96" s="47">
        <v>1200</v>
      </c>
      <c r="R96" s="23"/>
      <c r="S96" s="34">
        <v>800</v>
      </c>
      <c r="T96" s="23"/>
      <c r="U96" s="34">
        <v>900</v>
      </c>
    </row>
    <row r="97" spans="3:21" x14ac:dyDescent="0.35">
      <c r="C97" s="53" t="s">
        <v>47</v>
      </c>
      <c r="D97" s="53"/>
      <c r="E97" s="54" t="s">
        <v>53</v>
      </c>
      <c r="J97" s="55"/>
    </row>
    <row r="98" spans="3:21" x14ac:dyDescent="0.35">
      <c r="C98" s="53"/>
      <c r="D98" s="53"/>
      <c r="E98" s="54" t="s">
        <v>54</v>
      </c>
      <c r="F98" s="37" t="s">
        <v>60</v>
      </c>
      <c r="G98" s="37"/>
      <c r="H98" s="37">
        <f>-100-700+1000</f>
        <v>200</v>
      </c>
      <c r="J98" s="55" t="s">
        <v>61</v>
      </c>
    </row>
    <row r="99" spans="3:21" x14ac:dyDescent="0.35">
      <c r="E99" s="52"/>
      <c r="O99" t="s">
        <v>71</v>
      </c>
      <c r="P99" t="s">
        <v>72</v>
      </c>
      <c r="Q99" s="37" t="s">
        <v>77</v>
      </c>
      <c r="R99" s="56" t="s">
        <v>78</v>
      </c>
    </row>
    <row r="100" spans="3:21" x14ac:dyDescent="0.35">
      <c r="E100" s="52"/>
      <c r="F100" s="37" t="s">
        <v>62</v>
      </c>
      <c r="G100" s="37"/>
      <c r="H100" s="37">
        <f>-100-500+800</f>
        <v>200</v>
      </c>
      <c r="J100" s="55" t="s">
        <v>63</v>
      </c>
      <c r="N100" t="s">
        <v>67</v>
      </c>
      <c r="O100">
        <v>0</v>
      </c>
      <c r="P100" s="55" t="s">
        <v>73</v>
      </c>
      <c r="Q100">
        <f>+O100+2</f>
        <v>2</v>
      </c>
    </row>
    <row r="101" spans="3:21" x14ac:dyDescent="0.35">
      <c r="E101" s="52"/>
      <c r="N101" t="s">
        <v>70</v>
      </c>
      <c r="O101">
        <v>2</v>
      </c>
      <c r="P101" s="55" t="s">
        <v>74</v>
      </c>
      <c r="Q101">
        <f>+O101-2</f>
        <v>0</v>
      </c>
    </row>
    <row r="102" spans="3:21" x14ac:dyDescent="0.35">
      <c r="F102" s="37" t="s">
        <v>65</v>
      </c>
      <c r="G102" s="37"/>
      <c r="H102" s="37">
        <f>100-700+900</f>
        <v>300</v>
      </c>
      <c r="J102" s="55" t="s">
        <v>66</v>
      </c>
      <c r="N102" t="s">
        <v>69</v>
      </c>
      <c r="O102">
        <v>7</v>
      </c>
      <c r="P102" s="55" t="s">
        <v>73</v>
      </c>
      <c r="Q102">
        <f>+O102+2</f>
        <v>9</v>
      </c>
    </row>
    <row r="103" spans="3:21" x14ac:dyDescent="0.35">
      <c r="N103" t="s">
        <v>68</v>
      </c>
      <c r="O103">
        <v>10</v>
      </c>
      <c r="P103" s="55" t="s">
        <v>74</v>
      </c>
      <c r="Q103">
        <f>+O103-2</f>
        <v>8</v>
      </c>
    </row>
    <row r="105" spans="3:21" x14ac:dyDescent="0.35">
      <c r="N105" s="37" t="s">
        <v>75</v>
      </c>
      <c r="O105" s="37"/>
      <c r="P105" s="37" t="s">
        <v>76</v>
      </c>
      <c r="Q105">
        <v>2</v>
      </c>
      <c r="S105" s="12" t="s">
        <v>21</v>
      </c>
      <c r="T105" s="12">
        <v>32600</v>
      </c>
    </row>
    <row r="106" spans="3:21" ht="15" thickBot="1" x14ac:dyDescent="0.4"/>
    <row r="107" spans="3:21" ht="15" thickBot="1" x14ac:dyDescent="0.4">
      <c r="M107" t="s">
        <v>15</v>
      </c>
      <c r="N107" s="78">
        <v>1</v>
      </c>
      <c r="O107" s="79"/>
      <c r="P107" s="78">
        <v>2</v>
      </c>
      <c r="Q107" s="80"/>
      <c r="R107" s="79">
        <v>3</v>
      </c>
      <c r="S107" s="80"/>
      <c r="T107" s="79">
        <v>4</v>
      </c>
      <c r="U107" s="80"/>
    </row>
    <row r="108" spans="3:21" ht="15" thickBot="1" x14ac:dyDescent="0.4">
      <c r="M108" s="12">
        <v>1</v>
      </c>
      <c r="N108" s="19"/>
      <c r="O108" s="18"/>
      <c r="P108" s="19"/>
      <c r="Q108" s="18"/>
      <c r="R108" s="38"/>
      <c r="S108" s="39"/>
      <c r="T108" s="38"/>
      <c r="U108" s="39"/>
    </row>
    <row r="109" spans="3:21" ht="15" thickBot="1" x14ac:dyDescent="0.4">
      <c r="M109" s="12"/>
      <c r="N109" s="23"/>
      <c r="O109" s="34">
        <v>800</v>
      </c>
      <c r="P109" s="23">
        <v>0</v>
      </c>
      <c r="Q109" s="34">
        <v>1300</v>
      </c>
      <c r="R109" s="40">
        <v>2</v>
      </c>
      <c r="S109" s="41">
        <v>400</v>
      </c>
      <c r="T109" s="40">
        <v>10</v>
      </c>
      <c r="U109" s="41">
        <v>700</v>
      </c>
    </row>
    <row r="110" spans="3:21" ht="15" thickBot="1" x14ac:dyDescent="0.4">
      <c r="M110" s="12">
        <v>2</v>
      </c>
      <c r="N110" s="19"/>
      <c r="O110" s="18"/>
      <c r="P110" s="38"/>
      <c r="Q110" s="39"/>
      <c r="R110" s="38"/>
      <c r="S110" s="39"/>
      <c r="T110" s="19"/>
      <c r="U110" s="57"/>
    </row>
    <row r="111" spans="3:21" ht="15" thickBot="1" x14ac:dyDescent="0.4">
      <c r="M111" s="12"/>
      <c r="N111" s="23"/>
      <c r="O111" s="34">
        <v>1100</v>
      </c>
      <c r="P111" s="40">
        <v>9</v>
      </c>
      <c r="Q111" s="41">
        <v>1400</v>
      </c>
      <c r="R111" s="40">
        <v>8</v>
      </c>
      <c r="S111" s="41">
        <v>600</v>
      </c>
      <c r="T111" s="23"/>
      <c r="U111" s="34">
        <v>1000</v>
      </c>
    </row>
    <row r="112" spans="3:21" ht="15" thickBot="1" x14ac:dyDescent="0.4">
      <c r="M112" s="12">
        <v>3</v>
      </c>
      <c r="N112" s="38"/>
      <c r="O112" s="39"/>
      <c r="P112" s="38"/>
      <c r="Q112" s="39"/>
      <c r="R112" s="19"/>
      <c r="S112" s="57"/>
      <c r="T112" s="19"/>
      <c r="U112" s="57"/>
    </row>
    <row r="113" spans="13:21" ht="15" thickBot="1" x14ac:dyDescent="0.4">
      <c r="M113" s="12"/>
      <c r="N113" s="40">
        <v>10</v>
      </c>
      <c r="O113" s="41">
        <v>600</v>
      </c>
      <c r="P113" s="40">
        <v>1</v>
      </c>
      <c r="Q113" s="41">
        <v>1200</v>
      </c>
      <c r="R113" s="23"/>
      <c r="S113" s="34">
        <v>800</v>
      </c>
      <c r="T113" s="23"/>
      <c r="U113" s="34">
        <v>900</v>
      </c>
    </row>
    <row r="115" spans="13:21" x14ac:dyDescent="0.35">
      <c r="O115" s="37" t="s">
        <v>21</v>
      </c>
      <c r="P115" s="37">
        <f>+P109*Q109+R109*S109+T109*U109+P111*Q111+R111*S111+N113*O113+P113*Q113</f>
        <v>32400</v>
      </c>
    </row>
  </sheetData>
  <mergeCells count="68">
    <mergeCell ref="C2:E2"/>
    <mergeCell ref="C3:D3"/>
    <mergeCell ref="E3:F3"/>
    <mergeCell ref="G3:H3"/>
    <mergeCell ref="C10:D10"/>
    <mergeCell ref="E10:F10"/>
    <mergeCell ref="G10:H10"/>
    <mergeCell ref="I3:J3"/>
    <mergeCell ref="I10:J10"/>
    <mergeCell ref="C21:E21"/>
    <mergeCell ref="C22:D22"/>
    <mergeCell ref="E22:F22"/>
    <mergeCell ref="G22:H22"/>
    <mergeCell ref="I22:J22"/>
    <mergeCell ref="C50:D50"/>
    <mergeCell ref="E50:F50"/>
    <mergeCell ref="G50:H50"/>
    <mergeCell ref="I50:J50"/>
    <mergeCell ref="C29:D29"/>
    <mergeCell ref="E29:F29"/>
    <mergeCell ref="G29:H29"/>
    <mergeCell ref="I29:J29"/>
    <mergeCell ref="C35:E35"/>
    <mergeCell ref="C36:D36"/>
    <mergeCell ref="E36:F36"/>
    <mergeCell ref="G36:H36"/>
    <mergeCell ref="I36:J36"/>
    <mergeCell ref="C43:D43"/>
    <mergeCell ref="E43:F43"/>
    <mergeCell ref="G43:H43"/>
    <mergeCell ref="I43:J43"/>
    <mergeCell ref="C49:E49"/>
    <mergeCell ref="G81:H81"/>
    <mergeCell ref="I81:J81"/>
    <mergeCell ref="I80:J80"/>
    <mergeCell ref="C57:D57"/>
    <mergeCell ref="E57:F57"/>
    <mergeCell ref="G57:H57"/>
    <mergeCell ref="I57:J57"/>
    <mergeCell ref="C62:E62"/>
    <mergeCell ref="C63:D63"/>
    <mergeCell ref="E63:F63"/>
    <mergeCell ref="G63:H63"/>
    <mergeCell ref="I63:J63"/>
    <mergeCell ref="G80:H80"/>
    <mergeCell ref="C70:D70"/>
    <mergeCell ref="E70:F70"/>
    <mergeCell ref="G70:H70"/>
    <mergeCell ref="I70:J70"/>
    <mergeCell ref="A82:A83"/>
    <mergeCell ref="A84:A85"/>
    <mergeCell ref="A86:A87"/>
    <mergeCell ref="C80:D80"/>
    <mergeCell ref="E80:F80"/>
    <mergeCell ref="C81:D81"/>
    <mergeCell ref="E81:F81"/>
    <mergeCell ref="N107:O107"/>
    <mergeCell ref="P107:Q107"/>
    <mergeCell ref="R107:S107"/>
    <mergeCell ref="T107:U107"/>
    <mergeCell ref="N81:O81"/>
    <mergeCell ref="P81:Q81"/>
    <mergeCell ref="R81:S81"/>
    <mergeCell ref="T81:U81"/>
    <mergeCell ref="N90:O90"/>
    <mergeCell ref="P90:Q90"/>
    <mergeCell ref="R90:S90"/>
    <mergeCell ref="T90:U9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06DA-5A77-4EA3-8FC9-C6D6DB19D0B6}">
  <dimension ref="A2:T111"/>
  <sheetViews>
    <sheetView topLeftCell="A70" zoomScale="88" zoomScaleNormal="88" workbookViewId="0">
      <selection activeCell="B79" sqref="B79:G79"/>
    </sheetView>
  </sheetViews>
  <sheetFormatPr baseColWidth="10" defaultRowHeight="14.5" x14ac:dyDescent="0.35"/>
  <sheetData>
    <row r="2" spans="1:10" x14ac:dyDescent="0.35">
      <c r="A2" s="12" t="s">
        <v>18</v>
      </c>
    </row>
    <row r="3" spans="1:10" ht="15" thickBot="1" x14ac:dyDescent="0.4">
      <c r="B3" s="77" t="s">
        <v>174</v>
      </c>
      <c r="C3" s="77"/>
      <c r="D3" s="77"/>
    </row>
    <row r="4" spans="1:10" ht="15" thickBot="1" x14ac:dyDescent="0.4">
      <c r="A4" t="s">
        <v>15</v>
      </c>
      <c r="B4" s="98">
        <v>1</v>
      </c>
      <c r="C4" s="99"/>
      <c r="D4" s="98">
        <v>2</v>
      </c>
      <c r="E4" s="100"/>
      <c r="F4" s="99">
        <v>3</v>
      </c>
      <c r="G4" s="100"/>
      <c r="H4" s="99" t="s">
        <v>8</v>
      </c>
      <c r="I4" s="100"/>
      <c r="J4" s="101" t="s">
        <v>16</v>
      </c>
    </row>
    <row r="5" spans="1:10" ht="15" thickBot="1" x14ac:dyDescent="0.4">
      <c r="A5" s="12">
        <v>1</v>
      </c>
      <c r="B5" s="110"/>
      <c r="C5" s="60"/>
      <c r="D5" s="110"/>
      <c r="E5" s="60"/>
      <c r="F5" s="110"/>
      <c r="G5" s="60"/>
      <c r="H5" s="110"/>
      <c r="I5" s="60"/>
      <c r="J5" s="104"/>
    </row>
    <row r="6" spans="1:10" ht="15" thickBot="1" x14ac:dyDescent="0.4">
      <c r="A6" s="12"/>
      <c r="B6" s="111">
        <v>2000</v>
      </c>
      <c r="C6" s="112">
        <v>90</v>
      </c>
      <c r="D6" s="111"/>
      <c r="E6" s="112">
        <v>62</v>
      </c>
      <c r="F6" s="111"/>
      <c r="G6" s="113">
        <v>76</v>
      </c>
      <c r="H6" s="111"/>
      <c r="I6" s="113">
        <v>0</v>
      </c>
      <c r="J6" s="107">
        <v>0</v>
      </c>
    </row>
    <row r="7" spans="1:10" ht="15" thickBot="1" x14ac:dyDescent="0.4">
      <c r="A7" s="12">
        <v>2</v>
      </c>
      <c r="B7" s="110"/>
      <c r="C7" s="60"/>
      <c r="D7" s="110"/>
      <c r="E7" s="60"/>
      <c r="F7" s="110"/>
      <c r="G7" s="60"/>
      <c r="H7" s="110"/>
      <c r="I7" s="60"/>
      <c r="J7" s="107"/>
    </row>
    <row r="8" spans="1:10" ht="15" thickBot="1" x14ac:dyDescent="0.4">
      <c r="A8" s="12"/>
      <c r="B8" s="111">
        <v>3000</v>
      </c>
      <c r="C8" s="112">
        <v>82</v>
      </c>
      <c r="D8" s="111"/>
      <c r="E8" s="112">
        <v>58</v>
      </c>
      <c r="F8" s="111"/>
      <c r="G8" s="113">
        <v>70</v>
      </c>
      <c r="H8" s="111"/>
      <c r="I8" s="113">
        <v>0</v>
      </c>
      <c r="J8" s="107">
        <v>0</v>
      </c>
    </row>
    <row r="9" spans="1:10" ht="15" thickBot="1" x14ac:dyDescent="0.4">
      <c r="A9" s="12">
        <v>3</v>
      </c>
      <c r="B9" s="110"/>
      <c r="C9" s="60"/>
      <c r="D9" s="110"/>
      <c r="E9" s="60"/>
      <c r="F9" s="110"/>
      <c r="G9" s="60"/>
      <c r="H9" s="110"/>
      <c r="I9" s="60"/>
      <c r="J9" s="107"/>
    </row>
    <row r="10" spans="1:10" ht="15" thickBot="1" x14ac:dyDescent="0.4">
      <c r="A10" s="12"/>
      <c r="B10" s="111"/>
      <c r="C10" s="112">
        <v>92</v>
      </c>
      <c r="D10" s="111">
        <v>2000</v>
      </c>
      <c r="E10" s="112">
        <v>64</v>
      </c>
      <c r="F10" s="111"/>
      <c r="G10" s="113">
        <v>80</v>
      </c>
      <c r="H10" s="111"/>
      <c r="I10" s="113">
        <v>0</v>
      </c>
      <c r="J10" s="107">
        <v>0</v>
      </c>
    </row>
    <row r="11" spans="1:10" ht="15" thickBot="1" x14ac:dyDescent="0.4">
      <c r="A11" s="12">
        <v>4</v>
      </c>
      <c r="B11" s="110"/>
      <c r="C11" s="60"/>
      <c r="D11" s="110"/>
      <c r="E11" s="60"/>
      <c r="F11" s="110"/>
      <c r="G11" s="60"/>
      <c r="H11" s="110"/>
      <c r="I11" s="60"/>
      <c r="J11" s="117"/>
    </row>
    <row r="12" spans="1:10" ht="15" thickBot="1" x14ac:dyDescent="0.4">
      <c r="A12" s="12"/>
      <c r="B12" s="111"/>
      <c r="C12" s="112">
        <v>84</v>
      </c>
      <c r="D12" s="111">
        <v>1000</v>
      </c>
      <c r="E12" s="112">
        <v>56</v>
      </c>
      <c r="F12" s="111">
        <v>2000</v>
      </c>
      <c r="G12" s="113" t="s">
        <v>23</v>
      </c>
      <c r="H12" s="111"/>
      <c r="I12" s="113">
        <v>0</v>
      </c>
      <c r="J12" s="117">
        <v>0</v>
      </c>
    </row>
    <row r="13" spans="1:10" ht="15" thickBot="1" x14ac:dyDescent="0.4">
      <c r="A13" s="12">
        <v>5</v>
      </c>
      <c r="B13" s="110"/>
      <c r="C13" s="60"/>
      <c r="D13" s="110"/>
      <c r="E13" s="60"/>
      <c r="F13" s="110"/>
      <c r="G13" s="60"/>
      <c r="H13" s="102"/>
      <c r="I13" s="103"/>
      <c r="J13" s="107"/>
    </row>
    <row r="14" spans="1:10" ht="15" thickBot="1" x14ac:dyDescent="0.4">
      <c r="A14" s="12"/>
      <c r="B14" s="111"/>
      <c r="C14" s="112">
        <v>86</v>
      </c>
      <c r="D14" s="111"/>
      <c r="E14" s="112">
        <v>58</v>
      </c>
      <c r="F14" s="111">
        <v>2000</v>
      </c>
      <c r="G14" s="113" t="s">
        <v>23</v>
      </c>
      <c r="H14" s="105">
        <v>3000</v>
      </c>
      <c r="I14" s="106">
        <v>0</v>
      </c>
      <c r="J14" s="107">
        <v>3000</v>
      </c>
    </row>
    <row r="15" spans="1:10" ht="15" thickBot="1" x14ac:dyDescent="0.4">
      <c r="A15" t="s">
        <v>4</v>
      </c>
      <c r="B15" s="114">
        <v>0</v>
      </c>
      <c r="C15" s="115"/>
      <c r="D15" s="114">
        <v>0</v>
      </c>
      <c r="E15" s="116"/>
      <c r="F15" s="115">
        <v>0</v>
      </c>
      <c r="G15" s="115"/>
      <c r="H15" s="108">
        <v>3000</v>
      </c>
      <c r="I15" s="108"/>
      <c r="J15" s="109" t="s">
        <v>24</v>
      </c>
    </row>
    <row r="17" spans="1:12" x14ac:dyDescent="0.35">
      <c r="C17" t="s">
        <v>25</v>
      </c>
      <c r="D17">
        <f>+B6*C6+B8*C8+D10*E10+D12*E12+H14*I14</f>
        <v>610000</v>
      </c>
    </row>
    <row r="18" spans="1:12" x14ac:dyDescent="0.35">
      <c r="I18" t="s">
        <v>175</v>
      </c>
      <c r="J18">
        <v>5</v>
      </c>
    </row>
    <row r="19" spans="1:12" x14ac:dyDescent="0.35">
      <c r="I19" t="s">
        <v>27</v>
      </c>
      <c r="J19">
        <v>4</v>
      </c>
      <c r="L19" t="s">
        <v>176</v>
      </c>
    </row>
    <row r="20" spans="1:12" x14ac:dyDescent="0.35">
      <c r="I20" t="s">
        <v>28</v>
      </c>
      <c r="J20">
        <v>8</v>
      </c>
      <c r="L20" t="s">
        <v>177</v>
      </c>
    </row>
    <row r="23" spans="1:12" x14ac:dyDescent="0.35">
      <c r="A23" s="12" t="s">
        <v>20</v>
      </c>
    </row>
    <row r="24" spans="1:12" ht="15" thickBot="1" x14ac:dyDescent="0.4">
      <c r="B24" s="77" t="s">
        <v>14</v>
      </c>
      <c r="C24" s="77"/>
      <c r="D24" s="77"/>
    </row>
    <row r="25" spans="1:12" ht="15" thickBot="1" x14ac:dyDescent="0.4">
      <c r="A25" t="s">
        <v>15</v>
      </c>
      <c r="B25" s="78">
        <v>1</v>
      </c>
      <c r="C25" s="79"/>
      <c r="D25" s="120">
        <v>2</v>
      </c>
      <c r="E25" s="119"/>
      <c r="F25" s="118">
        <v>3</v>
      </c>
      <c r="G25" s="119"/>
      <c r="H25" s="118" t="s">
        <v>8</v>
      </c>
      <c r="I25" s="119"/>
      <c r="J25" t="s">
        <v>16</v>
      </c>
    </row>
    <row r="26" spans="1:12" ht="15" thickBot="1" x14ac:dyDescent="0.4">
      <c r="A26" s="12">
        <v>1</v>
      </c>
      <c r="B26" s="110" t="s">
        <v>178</v>
      </c>
      <c r="C26" s="60"/>
      <c r="D26" s="110" t="s">
        <v>179</v>
      </c>
      <c r="E26" s="60"/>
      <c r="F26" s="110" t="s">
        <v>180</v>
      </c>
      <c r="G26" s="60"/>
      <c r="H26" s="110" t="s">
        <v>181</v>
      </c>
      <c r="I26" s="60"/>
      <c r="J26" s="121"/>
      <c r="L26" t="s">
        <v>186</v>
      </c>
    </row>
    <row r="27" spans="1:12" ht="15" thickBot="1" x14ac:dyDescent="0.4">
      <c r="A27" s="12"/>
      <c r="B27" s="111"/>
      <c r="C27" s="112">
        <v>90</v>
      </c>
      <c r="D27" s="111"/>
      <c r="E27" s="112">
        <v>62</v>
      </c>
      <c r="F27" s="111">
        <v>1000</v>
      </c>
      <c r="G27" s="113">
        <v>76</v>
      </c>
      <c r="H27" s="111">
        <v>1000</v>
      </c>
      <c r="I27" s="113">
        <v>0</v>
      </c>
      <c r="J27" s="117">
        <v>0</v>
      </c>
      <c r="L27" t="s">
        <v>183</v>
      </c>
    </row>
    <row r="28" spans="1:12" ht="15" thickBot="1" x14ac:dyDescent="0.4">
      <c r="A28" s="12">
        <v>2</v>
      </c>
      <c r="B28" s="110" t="s">
        <v>182</v>
      </c>
      <c r="C28" s="60"/>
      <c r="D28" s="110"/>
      <c r="E28" s="60"/>
      <c r="F28" s="110"/>
      <c r="G28" s="60"/>
      <c r="H28" s="110"/>
      <c r="I28" s="60"/>
      <c r="J28" s="117"/>
      <c r="L28" t="s">
        <v>184</v>
      </c>
    </row>
    <row r="29" spans="1:12" ht="15" thickBot="1" x14ac:dyDescent="0.4">
      <c r="A29" s="12"/>
      <c r="B29" s="111"/>
      <c r="C29" s="112">
        <v>82</v>
      </c>
      <c r="D29" s="111"/>
      <c r="E29" s="112">
        <v>58</v>
      </c>
      <c r="F29" s="111">
        <v>3000</v>
      </c>
      <c r="G29" s="113">
        <v>70</v>
      </c>
      <c r="H29" s="111"/>
      <c r="I29" s="113">
        <v>0</v>
      </c>
      <c r="J29" s="117">
        <v>0</v>
      </c>
      <c r="L29" t="s">
        <v>185</v>
      </c>
    </row>
    <row r="30" spans="1:12" ht="15" thickBot="1" x14ac:dyDescent="0.4">
      <c r="A30" s="12">
        <v>3</v>
      </c>
      <c r="B30" s="110"/>
      <c r="C30" s="60"/>
      <c r="D30" s="110"/>
      <c r="E30" s="60"/>
      <c r="F30" s="110"/>
      <c r="G30" s="60"/>
      <c r="H30" s="110"/>
      <c r="I30" s="60"/>
      <c r="J30" s="117"/>
      <c r="L30" t="s">
        <v>187</v>
      </c>
    </row>
    <row r="31" spans="1:12" ht="15" thickBot="1" x14ac:dyDescent="0.4">
      <c r="A31" s="12"/>
      <c r="B31" s="111"/>
      <c r="C31" s="112">
        <v>92</v>
      </c>
      <c r="D31" s="111"/>
      <c r="E31" s="112">
        <v>64</v>
      </c>
      <c r="F31" s="111"/>
      <c r="G31" s="113">
        <v>80</v>
      </c>
      <c r="H31" s="111">
        <v>2000</v>
      </c>
      <c r="I31" s="113">
        <v>0</v>
      </c>
      <c r="J31" s="117">
        <v>0</v>
      </c>
      <c r="L31" t="s">
        <v>188</v>
      </c>
    </row>
    <row r="32" spans="1:12" ht="15" thickBot="1" x14ac:dyDescent="0.4">
      <c r="A32" s="12">
        <v>4</v>
      </c>
      <c r="B32" s="110"/>
      <c r="C32" s="60"/>
      <c r="D32" s="110"/>
      <c r="E32" s="60"/>
      <c r="F32" s="110"/>
      <c r="G32" s="60"/>
      <c r="H32" s="110"/>
      <c r="I32" s="60"/>
      <c r="J32" s="117"/>
    </row>
    <row r="33" spans="1:14" ht="15" thickBot="1" x14ac:dyDescent="0.4">
      <c r="A33" s="12"/>
      <c r="B33" s="111"/>
      <c r="C33" s="112">
        <v>84</v>
      </c>
      <c r="D33" s="111">
        <v>3000</v>
      </c>
      <c r="E33" s="112">
        <v>56</v>
      </c>
      <c r="F33" s="111"/>
      <c r="G33" s="113" t="s">
        <v>23</v>
      </c>
      <c r="H33" s="111"/>
      <c r="I33" s="113">
        <v>0</v>
      </c>
      <c r="J33" s="117">
        <v>0</v>
      </c>
    </row>
    <row r="34" spans="1:14" ht="15" thickBot="1" x14ac:dyDescent="0.4">
      <c r="A34" s="12">
        <v>5</v>
      </c>
      <c r="B34" s="110"/>
      <c r="C34" s="60"/>
      <c r="D34" s="110"/>
      <c r="E34" s="60"/>
      <c r="F34" s="110"/>
      <c r="G34" s="60"/>
      <c r="H34" s="110"/>
      <c r="I34" s="60"/>
      <c r="J34" s="117"/>
    </row>
    <row r="35" spans="1:14" ht="15" thickBot="1" x14ac:dyDescent="0.4">
      <c r="A35" s="12"/>
      <c r="B35" s="111">
        <v>5000</v>
      </c>
      <c r="C35" s="112">
        <v>86</v>
      </c>
      <c r="D35" s="111"/>
      <c r="E35" s="112">
        <v>58</v>
      </c>
      <c r="F35" s="111"/>
      <c r="G35" s="113" t="s">
        <v>23</v>
      </c>
      <c r="H35" s="111"/>
      <c r="I35" s="113">
        <v>0</v>
      </c>
      <c r="J35" s="117">
        <v>0</v>
      </c>
    </row>
    <row r="36" spans="1:14" ht="15" thickBot="1" x14ac:dyDescent="0.4">
      <c r="A36" t="s">
        <v>4</v>
      </c>
      <c r="B36" s="82">
        <v>0</v>
      </c>
      <c r="C36" s="83"/>
      <c r="D36" s="114">
        <v>0</v>
      </c>
      <c r="E36" s="116"/>
      <c r="F36" s="115">
        <v>0</v>
      </c>
      <c r="G36" s="115"/>
      <c r="H36" s="115">
        <v>0</v>
      </c>
      <c r="I36" s="115"/>
      <c r="J36" s="35" t="s">
        <v>24</v>
      </c>
    </row>
    <row r="38" spans="1:14" x14ac:dyDescent="0.35">
      <c r="C38" t="s">
        <v>21</v>
      </c>
      <c r="D38">
        <f>+B35*C35+D29*E29+F27*G27+H27*I27+H31*I31+F29*G29+D33*E33</f>
        <v>884000</v>
      </c>
      <c r="F38" t="s">
        <v>26</v>
      </c>
      <c r="G38">
        <v>5</v>
      </c>
    </row>
    <row r="39" spans="1:14" x14ac:dyDescent="0.35">
      <c r="F39" t="s">
        <v>27</v>
      </c>
      <c r="G39">
        <v>4</v>
      </c>
    </row>
    <row r="40" spans="1:14" x14ac:dyDescent="0.35">
      <c r="A40" s="12"/>
      <c r="F40" s="37" t="s">
        <v>28</v>
      </c>
      <c r="G40" s="37">
        <v>8</v>
      </c>
      <c r="H40" s="37" t="s">
        <v>29</v>
      </c>
      <c r="I40" s="37"/>
      <c r="J40" s="37">
        <v>5</v>
      </c>
      <c r="K40" t="s">
        <v>30</v>
      </c>
    </row>
    <row r="41" spans="1:14" x14ac:dyDescent="0.35">
      <c r="A41" s="12" t="s">
        <v>22</v>
      </c>
      <c r="F41" s="37"/>
      <c r="G41" s="37"/>
      <c r="H41" s="37"/>
      <c r="I41" s="37"/>
      <c r="J41" s="37"/>
    </row>
    <row r="42" spans="1:14" ht="15" thickBot="1" x14ac:dyDescent="0.4">
      <c r="B42" s="77" t="s">
        <v>14</v>
      </c>
      <c r="C42" s="77"/>
      <c r="D42" s="77"/>
    </row>
    <row r="43" spans="1:14" ht="15" thickBot="1" x14ac:dyDescent="0.4">
      <c r="A43" t="s">
        <v>15</v>
      </c>
      <c r="B43" s="78">
        <v>1</v>
      </c>
      <c r="C43" s="79"/>
      <c r="D43" s="78">
        <v>2</v>
      </c>
      <c r="E43" s="80"/>
      <c r="F43" s="79">
        <v>3</v>
      </c>
      <c r="G43" s="80"/>
      <c r="H43" s="79" t="s">
        <v>8</v>
      </c>
      <c r="I43" s="80"/>
      <c r="J43" t="s">
        <v>16</v>
      </c>
    </row>
    <row r="44" spans="1:14" ht="15" thickBot="1" x14ac:dyDescent="0.4">
      <c r="A44" s="12">
        <v>1</v>
      </c>
      <c r="B44" s="38"/>
      <c r="C44" s="39"/>
      <c r="D44" s="38"/>
      <c r="E44" s="39"/>
      <c r="F44" s="15"/>
      <c r="G44" s="50"/>
      <c r="H44" s="110"/>
      <c r="I44" s="60"/>
      <c r="J44" s="9"/>
      <c r="N44" s="37"/>
    </row>
    <row r="45" spans="1:14" ht="15" thickBot="1" x14ac:dyDescent="0.4">
      <c r="A45" s="12"/>
      <c r="B45" s="40"/>
      <c r="C45" s="41">
        <v>90</v>
      </c>
      <c r="D45" s="40"/>
      <c r="E45" s="41">
        <v>62</v>
      </c>
      <c r="F45" s="14">
        <v>1000</v>
      </c>
      <c r="G45" s="49">
        <v>76</v>
      </c>
      <c r="H45" s="111">
        <v>1000</v>
      </c>
      <c r="I45" s="113">
        <v>0</v>
      </c>
      <c r="J45" s="10">
        <v>0</v>
      </c>
      <c r="L45" s="122"/>
      <c r="M45">
        <v>14</v>
      </c>
      <c r="N45" s="37">
        <v>14</v>
      </c>
    </row>
    <row r="46" spans="1:14" ht="15" thickBot="1" x14ac:dyDescent="0.4">
      <c r="A46" s="12">
        <v>2</v>
      </c>
      <c r="B46" s="38"/>
      <c r="C46" s="39"/>
      <c r="D46" s="38"/>
      <c r="E46" s="39"/>
      <c r="F46" s="38"/>
      <c r="G46" s="39"/>
      <c r="H46" s="38"/>
      <c r="I46" s="39"/>
      <c r="J46" s="123"/>
      <c r="N46" s="37"/>
    </row>
    <row r="47" spans="1:14" ht="15" thickBot="1" x14ac:dyDescent="0.4">
      <c r="A47" s="12"/>
      <c r="B47" s="40"/>
      <c r="C47" s="41">
        <v>82</v>
      </c>
      <c r="D47" s="40"/>
      <c r="E47" s="41">
        <v>58</v>
      </c>
      <c r="F47" s="40">
        <v>3000</v>
      </c>
      <c r="G47" s="124">
        <v>70</v>
      </c>
      <c r="H47" s="40"/>
      <c r="I47" s="124">
        <v>0</v>
      </c>
      <c r="J47" s="123">
        <v>0</v>
      </c>
      <c r="L47">
        <v>58</v>
      </c>
      <c r="M47">
        <v>12</v>
      </c>
      <c r="N47" s="37">
        <v>12</v>
      </c>
    </row>
    <row r="48" spans="1:14" ht="15" thickBot="1" x14ac:dyDescent="0.4">
      <c r="A48" s="12">
        <v>3</v>
      </c>
      <c r="B48" s="38"/>
      <c r="C48" s="39"/>
      <c r="D48" s="38"/>
      <c r="E48" s="39"/>
      <c r="F48" s="110"/>
      <c r="G48" s="60"/>
      <c r="H48" s="110"/>
      <c r="I48" s="60"/>
      <c r="J48" s="117"/>
      <c r="N48" s="37"/>
    </row>
    <row r="49" spans="1:14" ht="15" thickBot="1" x14ac:dyDescent="0.4">
      <c r="A49" s="12"/>
      <c r="B49" s="40"/>
      <c r="C49" s="41">
        <v>92</v>
      </c>
      <c r="D49" s="40"/>
      <c r="E49" s="41">
        <v>64</v>
      </c>
      <c r="F49" s="111"/>
      <c r="G49" s="113">
        <v>80</v>
      </c>
      <c r="H49" s="111">
        <v>2000</v>
      </c>
      <c r="I49" s="113">
        <v>0</v>
      </c>
      <c r="J49" s="117">
        <v>0</v>
      </c>
      <c r="L49" s="122"/>
      <c r="N49" s="37"/>
    </row>
    <row r="50" spans="1:14" ht="15" thickBot="1" x14ac:dyDescent="0.4">
      <c r="A50" s="12">
        <v>4</v>
      </c>
      <c r="B50" s="38"/>
      <c r="C50" s="39"/>
      <c r="D50" s="38"/>
      <c r="E50" s="39"/>
      <c r="F50" s="38"/>
      <c r="G50" s="39"/>
      <c r="H50" s="38"/>
      <c r="I50" s="39"/>
      <c r="J50" s="123"/>
      <c r="N50" s="37"/>
    </row>
    <row r="51" spans="1:14" ht="15" thickBot="1" x14ac:dyDescent="0.4">
      <c r="A51" s="12"/>
      <c r="B51" s="40"/>
      <c r="C51" s="41">
        <v>84</v>
      </c>
      <c r="D51" s="40">
        <v>3000</v>
      </c>
      <c r="E51" s="41">
        <v>56</v>
      </c>
      <c r="F51" s="40"/>
      <c r="G51" s="124" t="s">
        <v>23</v>
      </c>
      <c r="H51" s="40"/>
      <c r="I51" s="124">
        <v>0</v>
      </c>
      <c r="J51" s="123">
        <v>0</v>
      </c>
      <c r="L51">
        <v>56</v>
      </c>
      <c r="M51" s="122">
        <v>28</v>
      </c>
      <c r="N51" s="37"/>
    </row>
    <row r="52" spans="1:14" ht="15" thickBot="1" x14ac:dyDescent="0.4">
      <c r="A52" s="12">
        <v>5</v>
      </c>
      <c r="B52" s="38"/>
      <c r="C52" s="39"/>
      <c r="D52" s="38"/>
      <c r="E52" s="39"/>
      <c r="F52" s="38"/>
      <c r="G52" s="39"/>
      <c r="H52" s="38"/>
      <c r="I52" s="39"/>
      <c r="J52" s="123"/>
      <c r="N52" s="37"/>
    </row>
    <row r="53" spans="1:14" ht="15" thickBot="1" x14ac:dyDescent="0.4">
      <c r="A53" s="12"/>
      <c r="B53" s="40">
        <v>5000</v>
      </c>
      <c r="C53" s="41">
        <v>86</v>
      </c>
      <c r="D53" s="40"/>
      <c r="E53" s="41">
        <v>58</v>
      </c>
      <c r="F53" s="40"/>
      <c r="G53" s="124" t="s">
        <v>23</v>
      </c>
      <c r="H53" s="40"/>
      <c r="I53" s="124">
        <v>0</v>
      </c>
      <c r="J53" s="123">
        <v>0</v>
      </c>
      <c r="L53">
        <v>58</v>
      </c>
      <c r="M53">
        <v>28</v>
      </c>
      <c r="N53" s="37" t="s">
        <v>23</v>
      </c>
    </row>
    <row r="54" spans="1:14" ht="15" thickBot="1" x14ac:dyDescent="0.4">
      <c r="A54" t="s">
        <v>4</v>
      </c>
      <c r="B54" s="85">
        <v>0</v>
      </c>
      <c r="C54" s="88"/>
      <c r="D54" s="125">
        <v>0</v>
      </c>
      <c r="E54" s="126"/>
      <c r="F54" s="88">
        <v>0</v>
      </c>
      <c r="G54" s="88"/>
      <c r="H54" s="115">
        <v>0</v>
      </c>
      <c r="I54" s="115"/>
      <c r="J54" s="35" t="s">
        <v>24</v>
      </c>
    </row>
    <row r="56" spans="1:14" x14ac:dyDescent="0.35">
      <c r="C56">
        <v>2</v>
      </c>
      <c r="E56">
        <v>2</v>
      </c>
      <c r="G56">
        <v>6</v>
      </c>
      <c r="I56">
        <v>0</v>
      </c>
    </row>
    <row r="57" spans="1:14" x14ac:dyDescent="0.35">
      <c r="C57">
        <v>2</v>
      </c>
      <c r="E57">
        <v>2</v>
      </c>
      <c r="G57">
        <v>6</v>
      </c>
      <c r="I57">
        <v>0</v>
      </c>
    </row>
    <row r="58" spans="1:14" x14ac:dyDescent="0.35">
      <c r="C58">
        <v>2</v>
      </c>
      <c r="E58">
        <v>2</v>
      </c>
      <c r="G58">
        <v>6</v>
      </c>
    </row>
    <row r="59" spans="1:14" x14ac:dyDescent="0.35">
      <c r="B59" s="37"/>
      <c r="C59" s="37">
        <v>4</v>
      </c>
      <c r="D59" s="37"/>
      <c r="E59" s="37"/>
      <c r="F59" s="37"/>
      <c r="G59" s="37">
        <v>6</v>
      </c>
      <c r="H59" s="37"/>
      <c r="I59" s="37"/>
      <c r="J59" s="37"/>
    </row>
    <row r="60" spans="1:14" x14ac:dyDescent="0.35">
      <c r="C60" t="s">
        <v>21</v>
      </c>
      <c r="D60">
        <f>+F45*G45+F47*G47+H45*I45+H49*I49+D51*E51+B53*C53</f>
        <v>884000</v>
      </c>
    </row>
    <row r="61" spans="1:14" x14ac:dyDescent="0.35">
      <c r="F61" t="s">
        <v>26</v>
      </c>
      <c r="G61">
        <v>5</v>
      </c>
    </row>
    <row r="62" spans="1:14" x14ac:dyDescent="0.35">
      <c r="F62" t="s">
        <v>27</v>
      </c>
      <c r="G62">
        <v>4</v>
      </c>
    </row>
    <row r="63" spans="1:14" x14ac:dyDescent="0.35">
      <c r="F63" s="37" t="s">
        <v>28</v>
      </c>
      <c r="G63" s="37">
        <v>8</v>
      </c>
      <c r="H63" s="37" t="s">
        <v>29</v>
      </c>
      <c r="I63" s="37"/>
      <c r="J63" s="37">
        <v>6</v>
      </c>
      <c r="K63" t="s">
        <v>30</v>
      </c>
    </row>
    <row r="65" spans="1:20" ht="15" thickBot="1" x14ac:dyDescent="0.4">
      <c r="B65" s="77" t="s">
        <v>36</v>
      </c>
      <c r="C65" s="77"/>
      <c r="D65" s="77"/>
      <c r="E65" t="s">
        <v>37</v>
      </c>
      <c r="F65" t="s">
        <v>38</v>
      </c>
      <c r="H65" t="s">
        <v>39</v>
      </c>
    </row>
    <row r="66" spans="1:20" ht="15" thickBot="1" x14ac:dyDescent="0.4">
      <c r="A66" t="s">
        <v>15</v>
      </c>
      <c r="B66" s="78">
        <v>1</v>
      </c>
      <c r="C66" s="79"/>
      <c r="D66" s="78">
        <v>2</v>
      </c>
      <c r="E66" s="80"/>
      <c r="F66" s="79">
        <v>3</v>
      </c>
      <c r="G66" s="80"/>
      <c r="H66" s="79" t="s">
        <v>8</v>
      </c>
      <c r="I66" s="80"/>
    </row>
    <row r="67" spans="1:20" ht="15" thickBot="1" x14ac:dyDescent="0.4">
      <c r="A67" s="12">
        <v>1</v>
      </c>
      <c r="B67" s="15"/>
      <c r="C67" s="50"/>
      <c r="D67" s="44"/>
      <c r="E67" s="60">
        <v>6</v>
      </c>
      <c r="F67" s="44"/>
      <c r="G67" s="45"/>
      <c r="H67" s="15"/>
      <c r="I67" s="50"/>
    </row>
    <row r="68" spans="1:20" ht="20.5" thickBot="1" x14ac:dyDescent="0.45">
      <c r="A68" s="12" t="s">
        <v>33</v>
      </c>
      <c r="B68" s="59" t="s">
        <v>79</v>
      </c>
      <c r="C68" s="49">
        <v>90</v>
      </c>
      <c r="D68" s="46"/>
      <c r="E68" s="47">
        <v>62</v>
      </c>
      <c r="F68" s="14">
        <v>1000</v>
      </c>
      <c r="G68" s="49">
        <v>76</v>
      </c>
      <c r="H68" s="14">
        <v>1000</v>
      </c>
      <c r="I68" s="49">
        <v>0</v>
      </c>
      <c r="L68">
        <v>4</v>
      </c>
      <c r="P68">
        <v>6</v>
      </c>
    </row>
    <row r="69" spans="1:20" ht="15" thickBot="1" x14ac:dyDescent="0.4">
      <c r="A69" s="12"/>
      <c r="B69" s="44"/>
      <c r="C69" s="60">
        <v>-2</v>
      </c>
      <c r="D69" s="44"/>
      <c r="E69" s="60">
        <v>8</v>
      </c>
      <c r="F69" s="15"/>
      <c r="G69" s="50"/>
      <c r="H69" s="44"/>
      <c r="I69" s="60">
        <v>6</v>
      </c>
      <c r="L69" s="61" t="s">
        <v>21</v>
      </c>
      <c r="M69" s="61">
        <f>+F68*G68+F70*G70+H68*I68+H72*I72+D74*E74+B76*C76</f>
        <v>884000</v>
      </c>
    </row>
    <row r="70" spans="1:20" ht="15" thickBot="1" x14ac:dyDescent="0.4">
      <c r="A70" s="12" t="s">
        <v>34</v>
      </c>
      <c r="B70" s="46"/>
      <c r="C70" s="47">
        <v>82</v>
      </c>
      <c r="D70" s="46"/>
      <c r="E70" s="47">
        <v>58</v>
      </c>
      <c r="F70" s="14">
        <v>3000</v>
      </c>
      <c r="G70" s="49">
        <v>70</v>
      </c>
      <c r="H70" s="46"/>
      <c r="I70" s="48">
        <v>0</v>
      </c>
      <c r="O70" t="s">
        <v>26</v>
      </c>
      <c r="P70">
        <v>5</v>
      </c>
    </row>
    <row r="71" spans="1:20" ht="15" thickBot="1" x14ac:dyDescent="0.4">
      <c r="A71" s="12"/>
      <c r="B71" s="44"/>
      <c r="C71" s="60">
        <v>2</v>
      </c>
      <c r="D71" s="44"/>
      <c r="E71" s="60">
        <v>8</v>
      </c>
      <c r="F71" s="44"/>
      <c r="G71" s="60">
        <v>4</v>
      </c>
      <c r="H71" s="15"/>
      <c r="I71" s="50"/>
      <c r="O71" t="s">
        <v>27</v>
      </c>
      <c r="P71">
        <v>4</v>
      </c>
    </row>
    <row r="72" spans="1:20" ht="20.5" thickBot="1" x14ac:dyDescent="0.45">
      <c r="A72" s="12" t="s">
        <v>35</v>
      </c>
      <c r="B72" s="58"/>
      <c r="C72" s="47">
        <v>92</v>
      </c>
      <c r="D72" s="46"/>
      <c r="E72" s="47">
        <v>64</v>
      </c>
      <c r="F72" s="46"/>
      <c r="G72" s="48">
        <v>80</v>
      </c>
      <c r="H72" s="14">
        <v>2000</v>
      </c>
      <c r="I72" s="49">
        <v>0</v>
      </c>
      <c r="O72" s="37" t="s">
        <v>28</v>
      </c>
      <c r="P72" s="37">
        <v>8</v>
      </c>
      <c r="Q72" s="37" t="s">
        <v>29</v>
      </c>
      <c r="R72" s="37"/>
      <c r="S72" s="37">
        <v>6</v>
      </c>
      <c r="T72" t="s">
        <v>30</v>
      </c>
    </row>
    <row r="73" spans="1:20" ht="20.5" thickBot="1" x14ac:dyDescent="0.45">
      <c r="A73" s="12"/>
      <c r="B73" s="44"/>
      <c r="C73" s="60">
        <v>-6</v>
      </c>
      <c r="D73" s="15"/>
      <c r="E73" s="50"/>
      <c r="F73" s="44"/>
      <c r="G73" s="45"/>
      <c r="H73" s="15"/>
      <c r="I73" s="50"/>
      <c r="P73">
        <v>2</v>
      </c>
      <c r="Q73" s="58" t="s">
        <v>79</v>
      </c>
    </row>
    <row r="74" spans="1:20" ht="20.5" thickBot="1" x14ac:dyDescent="0.45">
      <c r="A74" s="12" t="s">
        <v>81</v>
      </c>
      <c r="B74" s="46"/>
      <c r="C74" s="47">
        <v>84</v>
      </c>
      <c r="D74" s="14">
        <v>3000</v>
      </c>
      <c r="E74" s="51">
        <v>56</v>
      </c>
      <c r="F74" s="46"/>
      <c r="G74" s="48" t="s">
        <v>23</v>
      </c>
      <c r="H74" s="59" t="s">
        <v>79</v>
      </c>
      <c r="I74" s="49">
        <v>0</v>
      </c>
      <c r="O74" s="37" t="s">
        <v>28</v>
      </c>
      <c r="P74" s="37">
        <v>8</v>
      </c>
      <c r="Q74" s="37" t="s">
        <v>29</v>
      </c>
      <c r="R74" s="37"/>
      <c r="S74" s="37">
        <v>8</v>
      </c>
      <c r="T74" t="s">
        <v>80</v>
      </c>
    </row>
    <row r="75" spans="1:20" ht="15" thickBot="1" x14ac:dyDescent="0.4">
      <c r="A75" s="12"/>
      <c r="B75" s="15"/>
      <c r="C75" s="50"/>
      <c r="D75" s="44"/>
      <c r="E75" s="60">
        <v>6</v>
      </c>
      <c r="F75" s="44"/>
      <c r="G75" s="45"/>
      <c r="H75" s="44"/>
      <c r="I75" s="60">
        <v>4</v>
      </c>
    </row>
    <row r="76" spans="1:20" ht="15" thickBot="1" x14ac:dyDescent="0.4">
      <c r="A76" s="12" t="s">
        <v>82</v>
      </c>
      <c r="B76" s="14">
        <v>5000</v>
      </c>
      <c r="C76" s="51">
        <v>86</v>
      </c>
      <c r="D76" s="46"/>
      <c r="E76" s="47">
        <v>58</v>
      </c>
      <c r="F76" s="46"/>
      <c r="G76" s="48" t="s">
        <v>23</v>
      </c>
      <c r="H76" s="46"/>
      <c r="I76" s="48">
        <v>0</v>
      </c>
    </row>
    <row r="77" spans="1:20" x14ac:dyDescent="0.35">
      <c r="L77" t="s">
        <v>71</v>
      </c>
      <c r="M77" t="s">
        <v>123</v>
      </c>
      <c r="N77" t="s">
        <v>125</v>
      </c>
    </row>
    <row r="78" spans="1:20" x14ac:dyDescent="0.35">
      <c r="K78" t="s">
        <v>119</v>
      </c>
      <c r="L78">
        <v>0</v>
      </c>
      <c r="M78" s="55" t="s">
        <v>73</v>
      </c>
      <c r="N78" s="55" t="s">
        <v>126</v>
      </c>
    </row>
    <row r="79" spans="1:20" ht="20.5" thickBot="1" x14ac:dyDescent="0.45">
      <c r="B79" s="53" t="s">
        <v>41</v>
      </c>
      <c r="C79" s="54"/>
      <c r="F79" t="s">
        <v>40</v>
      </c>
      <c r="K79" t="s">
        <v>120</v>
      </c>
      <c r="L79" s="59" t="s">
        <v>79</v>
      </c>
      <c r="M79" s="55" t="s">
        <v>74</v>
      </c>
      <c r="N79">
        <v>0</v>
      </c>
    </row>
    <row r="80" spans="1:20" x14ac:dyDescent="0.35">
      <c r="K80" t="s">
        <v>121</v>
      </c>
      <c r="L80">
        <v>1000</v>
      </c>
      <c r="M80" s="55" t="s">
        <v>73</v>
      </c>
      <c r="N80" s="55" t="s">
        <v>127</v>
      </c>
    </row>
    <row r="81" spans="2:14" ht="20.5" thickBot="1" x14ac:dyDescent="0.45">
      <c r="B81" t="s">
        <v>83</v>
      </c>
      <c r="D81" t="s">
        <v>48</v>
      </c>
      <c r="F81" t="s">
        <v>97</v>
      </c>
      <c r="H81" t="s">
        <v>98</v>
      </c>
      <c r="K81" t="s">
        <v>122</v>
      </c>
      <c r="L81" s="59" t="s">
        <v>79</v>
      </c>
      <c r="M81" s="55" t="s">
        <v>74</v>
      </c>
      <c r="N81">
        <v>0</v>
      </c>
    </row>
    <row r="82" spans="2:14" x14ac:dyDescent="0.35">
      <c r="B82" t="s">
        <v>84</v>
      </c>
      <c r="D82" t="s">
        <v>91</v>
      </c>
    </row>
    <row r="83" spans="2:14" x14ac:dyDescent="0.35">
      <c r="B83" t="s">
        <v>85</v>
      </c>
      <c r="D83" t="s">
        <v>92</v>
      </c>
      <c r="F83" t="s">
        <v>99</v>
      </c>
      <c r="H83" t="s">
        <v>108</v>
      </c>
      <c r="K83" t="s">
        <v>124</v>
      </c>
    </row>
    <row r="84" spans="2:14" x14ac:dyDescent="0.35">
      <c r="B84" t="s">
        <v>86</v>
      </c>
      <c r="D84" t="s">
        <v>105</v>
      </c>
    </row>
    <row r="85" spans="2:14" x14ac:dyDescent="0.35">
      <c r="B85" t="s">
        <v>87</v>
      </c>
      <c r="D85" t="s">
        <v>107</v>
      </c>
      <c r="F85" t="s">
        <v>100</v>
      </c>
      <c r="H85" t="s">
        <v>109</v>
      </c>
    </row>
    <row r="86" spans="2:14" x14ac:dyDescent="0.35">
      <c r="B86" t="s">
        <v>88</v>
      </c>
      <c r="D86" t="s">
        <v>93</v>
      </c>
    </row>
    <row r="87" spans="2:14" x14ac:dyDescent="0.35">
      <c r="B87" t="s">
        <v>89</v>
      </c>
      <c r="D87" t="s">
        <v>94</v>
      </c>
      <c r="F87" t="s">
        <v>101</v>
      </c>
      <c r="H87" t="s">
        <v>110</v>
      </c>
    </row>
    <row r="88" spans="2:14" x14ac:dyDescent="0.35">
      <c r="B88" t="s">
        <v>90</v>
      </c>
      <c r="D88" t="s">
        <v>95</v>
      </c>
    </row>
    <row r="89" spans="2:14" x14ac:dyDescent="0.35">
      <c r="D89" t="s">
        <v>96</v>
      </c>
      <c r="F89" t="s">
        <v>103</v>
      </c>
      <c r="H89" t="s">
        <v>102</v>
      </c>
    </row>
    <row r="91" spans="2:14" x14ac:dyDescent="0.35">
      <c r="F91" t="s">
        <v>104</v>
      </c>
      <c r="H91" t="s">
        <v>106</v>
      </c>
    </row>
    <row r="93" spans="2:14" x14ac:dyDescent="0.35">
      <c r="F93" t="s">
        <v>111</v>
      </c>
      <c r="H93" t="s">
        <v>112</v>
      </c>
    </row>
    <row r="95" spans="2:14" x14ac:dyDescent="0.35">
      <c r="F95" t="s">
        <v>113</v>
      </c>
      <c r="H95" t="s">
        <v>114</v>
      </c>
    </row>
    <row r="97" spans="1:9" x14ac:dyDescent="0.35">
      <c r="F97" t="s">
        <v>115</v>
      </c>
      <c r="H97" t="s">
        <v>116</v>
      </c>
    </row>
    <row r="99" spans="1:9" x14ac:dyDescent="0.35">
      <c r="F99" t="s">
        <v>117</v>
      </c>
      <c r="H99" t="s">
        <v>118</v>
      </c>
    </row>
    <row r="100" spans="1:9" ht="15" thickBot="1" x14ac:dyDescent="0.4"/>
    <row r="101" spans="1:9" ht="15" thickBot="1" x14ac:dyDescent="0.4">
      <c r="A101" t="s">
        <v>15</v>
      </c>
      <c r="B101" s="78">
        <v>1</v>
      </c>
      <c r="C101" s="79"/>
      <c r="D101" s="78">
        <v>2</v>
      </c>
      <c r="E101" s="80"/>
      <c r="F101" s="79">
        <v>3</v>
      </c>
      <c r="G101" s="80"/>
      <c r="H101" s="79" t="s">
        <v>8</v>
      </c>
      <c r="I101" s="80"/>
    </row>
    <row r="102" spans="1:9" ht="15" thickBot="1" x14ac:dyDescent="0.4">
      <c r="A102" s="12">
        <v>1</v>
      </c>
      <c r="B102" s="44"/>
      <c r="C102" s="45"/>
      <c r="D102" s="44"/>
      <c r="E102" s="60">
        <v>6</v>
      </c>
      <c r="F102" s="44"/>
      <c r="G102" s="45"/>
      <c r="H102" s="15"/>
      <c r="I102" s="50"/>
    </row>
    <row r="103" spans="1:9" ht="15" thickBot="1" x14ac:dyDescent="0.4">
      <c r="A103" s="12" t="s">
        <v>33</v>
      </c>
      <c r="B103" s="46">
        <v>0</v>
      </c>
      <c r="C103" s="48">
        <v>90</v>
      </c>
      <c r="D103" s="46"/>
      <c r="E103" s="47">
        <v>62</v>
      </c>
      <c r="F103" s="14">
        <v>1000</v>
      </c>
      <c r="G103" s="49">
        <v>76</v>
      </c>
      <c r="H103" s="14">
        <v>1000</v>
      </c>
      <c r="I103" s="49">
        <v>0</v>
      </c>
    </row>
    <row r="104" spans="1:9" ht="15" thickBot="1" x14ac:dyDescent="0.4">
      <c r="A104" s="12"/>
      <c r="B104" s="44"/>
      <c r="C104" s="60">
        <v>-2</v>
      </c>
      <c r="D104" s="44"/>
      <c r="E104" s="60">
        <v>8</v>
      </c>
      <c r="F104" s="15"/>
      <c r="G104" s="50"/>
      <c r="H104" s="44"/>
      <c r="I104" s="60">
        <v>6</v>
      </c>
    </row>
    <row r="105" spans="1:9" ht="15" thickBot="1" x14ac:dyDescent="0.4">
      <c r="A105" s="12" t="s">
        <v>34</v>
      </c>
      <c r="B105" s="46"/>
      <c r="C105" s="47">
        <v>82</v>
      </c>
      <c r="D105" s="46"/>
      <c r="E105" s="47">
        <v>58</v>
      </c>
      <c r="F105" s="14">
        <v>3000</v>
      </c>
      <c r="G105" s="49">
        <v>70</v>
      </c>
      <c r="H105" s="46"/>
      <c r="I105" s="48">
        <v>0</v>
      </c>
    </row>
    <row r="106" spans="1:9" ht="15" thickBot="1" x14ac:dyDescent="0.4">
      <c r="A106" s="12"/>
      <c r="B106" s="44"/>
      <c r="C106" s="60">
        <v>2</v>
      </c>
      <c r="D106" s="44"/>
      <c r="E106" s="60">
        <v>8</v>
      </c>
      <c r="F106" s="44"/>
      <c r="G106" s="60">
        <v>4</v>
      </c>
      <c r="H106" s="15"/>
      <c r="I106" s="50"/>
    </row>
    <row r="107" spans="1:9" ht="20.5" thickBot="1" x14ac:dyDescent="0.45">
      <c r="A107" s="12" t="s">
        <v>35</v>
      </c>
      <c r="B107" s="58"/>
      <c r="C107" s="47">
        <v>92</v>
      </c>
      <c r="D107" s="46"/>
      <c r="E107" s="47">
        <v>64</v>
      </c>
      <c r="F107" s="46"/>
      <c r="G107" s="48">
        <v>80</v>
      </c>
      <c r="H107" s="14">
        <v>2000</v>
      </c>
      <c r="I107" s="49">
        <v>0</v>
      </c>
    </row>
    <row r="108" spans="1:9" ht="15" thickBot="1" x14ac:dyDescent="0.4">
      <c r="A108" s="12"/>
      <c r="B108" s="44"/>
      <c r="C108" s="60">
        <v>-6</v>
      </c>
      <c r="D108" s="15"/>
      <c r="E108" s="50"/>
      <c r="F108" s="44"/>
      <c r="G108" s="45"/>
      <c r="H108" s="44"/>
      <c r="I108" s="45"/>
    </row>
    <row r="109" spans="1:9" ht="20.5" thickBot="1" x14ac:dyDescent="0.45">
      <c r="A109" s="12" t="s">
        <v>81</v>
      </c>
      <c r="B109" s="59" t="s">
        <v>79</v>
      </c>
      <c r="C109" s="47">
        <v>84</v>
      </c>
      <c r="D109" s="14">
        <v>3000</v>
      </c>
      <c r="E109" s="51">
        <v>56</v>
      </c>
      <c r="F109" s="46"/>
      <c r="G109" s="48" t="s">
        <v>23</v>
      </c>
      <c r="H109" s="46">
        <v>0</v>
      </c>
      <c r="I109" s="48">
        <v>0</v>
      </c>
    </row>
    <row r="110" spans="1:9" ht="15" thickBot="1" x14ac:dyDescent="0.4">
      <c r="A110" s="12"/>
      <c r="B110" s="15"/>
      <c r="C110" s="50"/>
      <c r="D110" s="44"/>
      <c r="E110" s="60">
        <v>6</v>
      </c>
      <c r="F110" s="44"/>
      <c r="G110" s="45"/>
      <c r="H110" s="44"/>
      <c r="I110" s="60">
        <v>4</v>
      </c>
    </row>
    <row r="111" spans="1:9" ht="15" thickBot="1" x14ac:dyDescent="0.4">
      <c r="A111" s="12" t="s">
        <v>82</v>
      </c>
      <c r="B111" s="14">
        <v>5000</v>
      </c>
      <c r="C111" s="51">
        <v>86</v>
      </c>
      <c r="D111" s="46"/>
      <c r="E111" s="47">
        <v>58</v>
      </c>
      <c r="F111" s="46"/>
      <c r="G111" s="48" t="s">
        <v>23</v>
      </c>
      <c r="H111" s="46"/>
      <c r="I111" s="48">
        <v>0</v>
      </c>
    </row>
  </sheetData>
  <mergeCells count="36">
    <mergeCell ref="B101:C101"/>
    <mergeCell ref="D101:E101"/>
    <mergeCell ref="F101:G101"/>
    <mergeCell ref="H101:I101"/>
    <mergeCell ref="B65:D65"/>
    <mergeCell ref="B66:C66"/>
    <mergeCell ref="D66:E66"/>
    <mergeCell ref="F66:G66"/>
    <mergeCell ref="H66:I66"/>
    <mergeCell ref="B3:D3"/>
    <mergeCell ref="B4:C4"/>
    <mergeCell ref="D4:E4"/>
    <mergeCell ref="F4:G4"/>
    <mergeCell ref="B15:C15"/>
    <mergeCell ref="D15:E15"/>
    <mergeCell ref="F15:G15"/>
    <mergeCell ref="H4:I4"/>
    <mergeCell ref="H15:I15"/>
    <mergeCell ref="B24:D24"/>
    <mergeCell ref="B25:C25"/>
    <mergeCell ref="D25:E25"/>
    <mergeCell ref="F25:G25"/>
    <mergeCell ref="H25:I25"/>
    <mergeCell ref="B54:C54"/>
    <mergeCell ref="D54:E54"/>
    <mergeCell ref="F54:G54"/>
    <mergeCell ref="H54:I54"/>
    <mergeCell ref="B36:C36"/>
    <mergeCell ref="D36:E36"/>
    <mergeCell ref="F36:G36"/>
    <mergeCell ref="H36:I36"/>
    <mergeCell ref="B42:D42"/>
    <mergeCell ref="B43:C43"/>
    <mergeCell ref="D43:E43"/>
    <mergeCell ref="F43:G43"/>
    <mergeCell ref="H43:I4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39CFC-D106-42FF-BF41-B20AA3301CE3}">
  <dimension ref="C2:Y51"/>
  <sheetViews>
    <sheetView showGridLines="0" workbookViewId="0">
      <selection activeCell="P41" sqref="P41:Y52"/>
    </sheetView>
  </sheetViews>
  <sheetFormatPr baseColWidth="10" defaultRowHeight="14.5" x14ac:dyDescent="0.35"/>
  <cols>
    <col min="3" max="3" width="3.36328125" bestFit="1" customWidth="1"/>
    <col min="5" max="12" width="4.1796875" customWidth="1"/>
    <col min="13" max="13" width="8.1796875" customWidth="1"/>
    <col min="15" max="15" width="3.36328125" bestFit="1" customWidth="1"/>
    <col min="17" max="22" width="4.1796875" customWidth="1"/>
    <col min="23" max="23" width="4.26953125" customWidth="1"/>
    <col min="24" max="24" width="6.36328125" customWidth="1"/>
  </cols>
  <sheetData>
    <row r="2" spans="3:25" ht="15" thickBot="1" x14ac:dyDescent="0.4">
      <c r="E2" s="77" t="s">
        <v>4</v>
      </c>
      <c r="F2" s="77"/>
      <c r="G2" s="77"/>
      <c r="Q2" s="77" t="s">
        <v>4</v>
      </c>
      <c r="R2" s="77"/>
      <c r="S2" s="77"/>
    </row>
    <row r="3" spans="3:25" ht="15" thickBot="1" x14ac:dyDescent="0.4">
      <c r="E3" s="78">
        <v>1</v>
      </c>
      <c r="F3" s="79"/>
      <c r="G3" s="78">
        <v>2</v>
      </c>
      <c r="H3" s="80"/>
      <c r="I3" s="79">
        <v>3</v>
      </c>
      <c r="J3" s="80"/>
      <c r="K3" s="79" t="s">
        <v>8</v>
      </c>
      <c r="L3" s="80"/>
      <c r="M3" t="s">
        <v>6</v>
      </c>
      <c r="N3" s="16" t="s">
        <v>11</v>
      </c>
      <c r="Q3" s="78">
        <v>1</v>
      </c>
      <c r="R3" s="79"/>
      <c r="S3" s="78">
        <v>2</v>
      </c>
      <c r="T3" s="80"/>
      <c r="U3" s="79">
        <v>3</v>
      </c>
      <c r="V3" s="80"/>
      <c r="W3" s="79" t="s">
        <v>8</v>
      </c>
      <c r="X3" s="80"/>
      <c r="Y3" t="s">
        <v>6</v>
      </c>
    </row>
    <row r="4" spans="3:25" x14ac:dyDescent="0.35">
      <c r="C4" s="81" t="s">
        <v>5</v>
      </c>
      <c r="D4" s="12" t="s">
        <v>0</v>
      </c>
      <c r="E4" s="2"/>
      <c r="F4" s="3"/>
      <c r="G4" s="2"/>
      <c r="H4" s="3"/>
      <c r="I4" s="2"/>
      <c r="J4" s="4"/>
      <c r="K4" s="2"/>
      <c r="L4" s="4"/>
      <c r="M4" s="9">
        <v>45</v>
      </c>
      <c r="N4" s="17" t="s">
        <v>12</v>
      </c>
      <c r="O4" s="81" t="s">
        <v>5</v>
      </c>
      <c r="P4" s="12" t="s">
        <v>0</v>
      </c>
      <c r="Q4" s="2"/>
      <c r="R4" s="3"/>
      <c r="S4" s="2"/>
      <c r="T4" s="3"/>
      <c r="U4" s="2"/>
      <c r="V4" s="4"/>
      <c r="W4" s="2"/>
      <c r="X4" s="4"/>
      <c r="Y4" s="9">
        <v>25</v>
      </c>
    </row>
    <row r="5" spans="3:25" ht="15" thickBot="1" x14ac:dyDescent="0.4">
      <c r="C5" s="81"/>
      <c r="D5" s="12"/>
      <c r="E5" s="1"/>
      <c r="F5" s="5">
        <v>8</v>
      </c>
      <c r="G5" s="1"/>
      <c r="H5" s="5">
        <v>9</v>
      </c>
      <c r="I5" s="1"/>
      <c r="J5" s="6">
        <v>6</v>
      </c>
      <c r="K5" s="1"/>
      <c r="L5" s="6">
        <v>0</v>
      </c>
      <c r="M5" s="10"/>
      <c r="N5" s="17"/>
      <c r="O5" s="81"/>
      <c r="P5" s="12"/>
      <c r="Q5" s="1"/>
      <c r="R5" s="5">
        <v>8</v>
      </c>
      <c r="S5" s="1"/>
      <c r="T5" s="5">
        <v>9</v>
      </c>
      <c r="U5" s="1"/>
      <c r="V5" s="6">
        <v>6</v>
      </c>
      <c r="W5" s="1">
        <v>20</v>
      </c>
      <c r="X5" s="6">
        <v>0</v>
      </c>
      <c r="Y5" s="10"/>
    </row>
    <row r="6" spans="3:25" x14ac:dyDescent="0.35">
      <c r="C6" s="81"/>
      <c r="D6" s="12" t="s">
        <v>1</v>
      </c>
      <c r="E6" s="2"/>
      <c r="F6" s="3"/>
      <c r="G6" s="2"/>
      <c r="H6" s="3"/>
      <c r="I6" s="2"/>
      <c r="J6" s="4"/>
      <c r="K6" s="2"/>
      <c r="L6" s="4"/>
      <c r="M6" s="10">
        <v>25</v>
      </c>
      <c r="N6" s="17">
        <v>4</v>
      </c>
      <c r="O6" s="81"/>
      <c r="P6" s="12" t="s">
        <v>1</v>
      </c>
      <c r="Q6" s="2"/>
      <c r="R6" s="3"/>
      <c r="S6" s="2"/>
      <c r="T6" s="3"/>
      <c r="U6" s="2"/>
      <c r="V6" s="4"/>
      <c r="W6" s="2"/>
      <c r="X6" s="4"/>
      <c r="Y6" s="10">
        <v>25</v>
      </c>
    </row>
    <row r="7" spans="3:25" ht="15" thickBot="1" x14ac:dyDescent="0.4">
      <c r="C7" s="81"/>
      <c r="D7" s="12"/>
      <c r="E7" s="1"/>
      <c r="F7" s="5">
        <v>5</v>
      </c>
      <c r="G7" s="1"/>
      <c r="H7" s="5">
        <v>7</v>
      </c>
      <c r="I7" s="1"/>
      <c r="J7" s="6">
        <v>4</v>
      </c>
      <c r="K7" s="1"/>
      <c r="L7" s="6">
        <v>0</v>
      </c>
      <c r="M7" s="10"/>
      <c r="N7" s="17"/>
      <c r="O7" s="81"/>
      <c r="P7" s="12"/>
      <c r="Q7" s="1"/>
      <c r="R7" s="5">
        <v>5</v>
      </c>
      <c r="S7" s="1"/>
      <c r="T7" s="5">
        <v>7</v>
      </c>
      <c r="U7" s="1"/>
      <c r="V7" s="6">
        <v>4</v>
      </c>
      <c r="W7" s="1"/>
      <c r="X7" s="6">
        <v>0</v>
      </c>
      <c r="Y7" s="10"/>
    </row>
    <row r="8" spans="3:25" x14ac:dyDescent="0.35">
      <c r="D8" s="12" t="s">
        <v>2</v>
      </c>
      <c r="E8" s="2"/>
      <c r="F8" s="3"/>
      <c r="G8" s="2"/>
      <c r="H8" s="3"/>
      <c r="I8" s="2"/>
      <c r="J8" s="4"/>
      <c r="K8" s="2"/>
      <c r="L8" s="4"/>
      <c r="M8" s="10">
        <v>50</v>
      </c>
      <c r="N8" s="17">
        <v>3</v>
      </c>
      <c r="P8" s="12" t="s">
        <v>2</v>
      </c>
      <c r="Q8" s="2"/>
      <c r="R8" s="3"/>
      <c r="S8" s="2"/>
      <c r="T8" s="3"/>
      <c r="U8" s="2"/>
      <c r="V8" s="4"/>
      <c r="W8" s="2"/>
      <c r="X8" s="4"/>
      <c r="Y8" s="10">
        <v>50</v>
      </c>
    </row>
    <row r="9" spans="3:25" ht="15" thickBot="1" x14ac:dyDescent="0.4">
      <c r="D9" s="12"/>
      <c r="E9" s="1"/>
      <c r="F9" s="5">
        <v>3</v>
      </c>
      <c r="G9" s="1"/>
      <c r="H9" s="5">
        <v>5</v>
      </c>
      <c r="I9" s="1"/>
      <c r="J9" s="6">
        <v>7</v>
      </c>
      <c r="K9" s="1"/>
      <c r="L9" s="6">
        <v>0</v>
      </c>
      <c r="M9" s="10"/>
      <c r="N9" s="17"/>
      <c r="P9" s="12"/>
      <c r="Q9" s="1"/>
      <c r="R9" s="5">
        <v>3</v>
      </c>
      <c r="S9" s="1"/>
      <c r="T9" s="5">
        <v>5</v>
      </c>
      <c r="U9" s="1"/>
      <c r="V9" s="6">
        <v>7</v>
      </c>
      <c r="W9" s="1"/>
      <c r="X9" s="6">
        <v>0</v>
      </c>
      <c r="Y9" s="10"/>
    </row>
    <row r="10" spans="3:25" x14ac:dyDescent="0.35">
      <c r="D10" s="12" t="s">
        <v>3</v>
      </c>
      <c r="E10" s="2"/>
      <c r="F10" s="3"/>
      <c r="G10" s="2"/>
      <c r="H10" s="3"/>
      <c r="I10" s="2"/>
      <c r="J10" s="4"/>
      <c r="K10" s="2"/>
      <c r="L10" s="4"/>
      <c r="M10" s="10">
        <v>30</v>
      </c>
      <c r="N10" s="17">
        <v>5</v>
      </c>
      <c r="P10" s="12" t="s">
        <v>3</v>
      </c>
      <c r="Q10" s="2"/>
      <c r="R10" s="3"/>
      <c r="S10" s="2"/>
      <c r="T10" s="3"/>
      <c r="U10" s="2"/>
      <c r="V10" s="4"/>
      <c r="W10" s="2"/>
      <c r="X10" s="4"/>
      <c r="Y10" s="10">
        <v>30</v>
      </c>
    </row>
    <row r="11" spans="3:25" ht="15" thickBot="1" x14ac:dyDescent="0.4">
      <c r="E11" s="1"/>
      <c r="F11" s="7">
        <v>7</v>
      </c>
      <c r="G11" s="1"/>
      <c r="H11" s="7">
        <v>8</v>
      </c>
      <c r="I11" s="1"/>
      <c r="J11" s="8">
        <v>5</v>
      </c>
      <c r="K11" s="1"/>
      <c r="L11" s="8">
        <v>0</v>
      </c>
      <c r="M11" s="11"/>
      <c r="N11" s="17"/>
      <c r="Q11" s="1"/>
      <c r="R11" s="7">
        <v>7</v>
      </c>
      <c r="S11" s="1"/>
      <c r="T11" s="7">
        <v>8</v>
      </c>
      <c r="U11" s="1"/>
      <c r="V11" s="8">
        <v>5</v>
      </c>
      <c r="W11" s="1"/>
      <c r="X11" s="8">
        <v>0</v>
      </c>
      <c r="Y11" s="11"/>
    </row>
    <row r="12" spans="3:25" ht="15" thickBot="1" x14ac:dyDescent="0.4">
      <c r="D12" t="s">
        <v>4</v>
      </c>
      <c r="E12" s="82">
        <v>40</v>
      </c>
      <c r="F12" s="83"/>
      <c r="G12" s="82">
        <v>60</v>
      </c>
      <c r="H12" s="84"/>
      <c r="I12" s="83">
        <v>30</v>
      </c>
      <c r="J12" s="84"/>
      <c r="K12" s="83">
        <v>20</v>
      </c>
      <c r="L12" s="84"/>
      <c r="M12" s="12" t="s">
        <v>7</v>
      </c>
      <c r="N12" s="16"/>
      <c r="P12" t="s">
        <v>4</v>
      </c>
      <c r="Q12" s="82">
        <v>40</v>
      </c>
      <c r="R12" s="83"/>
      <c r="S12" s="82">
        <v>60</v>
      </c>
      <c r="T12" s="84"/>
      <c r="U12" s="83">
        <v>30</v>
      </c>
      <c r="V12" s="84"/>
      <c r="W12" s="83">
        <v>0</v>
      </c>
      <c r="X12" s="84"/>
      <c r="Y12" s="12"/>
    </row>
    <row r="13" spans="3:25" ht="15" customHeight="1" thickBot="1" x14ac:dyDescent="0.4">
      <c r="D13" s="16" t="s">
        <v>10</v>
      </c>
      <c r="E13" s="85">
        <v>2</v>
      </c>
      <c r="F13" s="88">
        <v>2</v>
      </c>
      <c r="G13" s="85">
        <v>2</v>
      </c>
      <c r="H13" s="86">
        <v>2</v>
      </c>
      <c r="I13" s="88">
        <v>1</v>
      </c>
      <c r="J13" s="86">
        <v>1</v>
      </c>
      <c r="K13" s="88">
        <v>0</v>
      </c>
      <c r="L13" s="86">
        <v>0</v>
      </c>
      <c r="M13" s="16"/>
      <c r="N13" s="16"/>
    </row>
    <row r="14" spans="3:25" ht="15" thickBot="1" x14ac:dyDescent="0.4">
      <c r="T14" s="77" t="s">
        <v>4</v>
      </c>
      <c r="U14" s="77"/>
      <c r="V14" s="77"/>
    </row>
    <row r="15" spans="3:25" ht="15" thickBot="1" x14ac:dyDescent="0.4">
      <c r="Q15" s="78">
        <v>1</v>
      </c>
      <c r="R15" s="79"/>
      <c r="S15" s="78">
        <v>2</v>
      </c>
      <c r="T15" s="80"/>
      <c r="U15" s="79">
        <v>3</v>
      </c>
      <c r="V15" s="80"/>
      <c r="W15" t="s">
        <v>6</v>
      </c>
      <c r="X15" s="16" t="s">
        <v>11</v>
      </c>
    </row>
    <row r="16" spans="3:25" x14ac:dyDescent="0.35">
      <c r="P16" s="12" t="s">
        <v>0</v>
      </c>
      <c r="Q16" s="2"/>
      <c r="R16" s="3"/>
      <c r="S16" s="2"/>
      <c r="T16" s="3"/>
      <c r="U16" s="2"/>
      <c r="V16" s="4"/>
      <c r="W16" s="9">
        <v>45</v>
      </c>
      <c r="X16" s="17">
        <v>2</v>
      </c>
    </row>
    <row r="17" spans="16:24" ht="15" thickBot="1" x14ac:dyDescent="0.4">
      <c r="P17" s="12"/>
      <c r="Q17" s="1"/>
      <c r="R17" s="5">
        <v>8</v>
      </c>
      <c r="S17" s="1"/>
      <c r="T17" s="5">
        <v>9</v>
      </c>
      <c r="U17" s="1"/>
      <c r="V17" s="6">
        <v>6</v>
      </c>
      <c r="W17" s="10"/>
      <c r="X17" s="17"/>
    </row>
    <row r="18" spans="16:24" x14ac:dyDescent="0.35">
      <c r="P18" s="12" t="s">
        <v>1</v>
      </c>
      <c r="Q18" s="2"/>
      <c r="R18" s="3"/>
      <c r="S18" s="2"/>
      <c r="T18" s="3"/>
      <c r="U18" s="2"/>
      <c r="V18" s="4"/>
      <c r="W18" s="10">
        <v>25</v>
      </c>
      <c r="X18" s="17">
        <v>1</v>
      </c>
    </row>
    <row r="19" spans="16:24" ht="15" thickBot="1" x14ac:dyDescent="0.4">
      <c r="P19" s="12"/>
      <c r="Q19" s="1"/>
      <c r="R19" s="5">
        <v>5</v>
      </c>
      <c r="S19" s="1"/>
      <c r="T19" s="5">
        <v>7</v>
      </c>
      <c r="U19" s="1"/>
      <c r="V19" s="6">
        <v>4</v>
      </c>
      <c r="W19" s="10"/>
      <c r="X19" s="17"/>
    </row>
    <row r="20" spans="16:24" x14ac:dyDescent="0.35">
      <c r="P20" s="12" t="s">
        <v>2</v>
      </c>
      <c r="Q20" s="2"/>
      <c r="R20" s="3"/>
      <c r="S20" s="2">
        <v>50</v>
      </c>
      <c r="T20" s="3"/>
      <c r="U20" s="2"/>
      <c r="V20" s="4"/>
      <c r="W20" s="10">
        <v>0</v>
      </c>
      <c r="X20" s="17">
        <v>2</v>
      </c>
    </row>
    <row r="21" spans="16:24" ht="15" thickBot="1" x14ac:dyDescent="0.4">
      <c r="P21" s="12"/>
      <c r="Q21" s="1"/>
      <c r="R21" s="5">
        <v>3</v>
      </c>
      <c r="S21" s="1"/>
      <c r="T21" s="5">
        <v>5</v>
      </c>
      <c r="U21" s="1"/>
      <c r="V21" s="6">
        <v>7</v>
      </c>
      <c r="W21" s="10"/>
      <c r="X21" s="17"/>
    </row>
    <row r="22" spans="16:24" x14ac:dyDescent="0.35">
      <c r="P22" s="12" t="s">
        <v>3</v>
      </c>
      <c r="Q22" s="2"/>
      <c r="R22" s="3"/>
      <c r="S22" s="2"/>
      <c r="T22" s="3"/>
      <c r="U22" s="2"/>
      <c r="V22" s="4"/>
      <c r="W22" s="10">
        <v>30</v>
      </c>
      <c r="X22" s="17">
        <v>2</v>
      </c>
    </row>
    <row r="23" spans="16:24" ht="15" thickBot="1" x14ac:dyDescent="0.4">
      <c r="Q23" s="1"/>
      <c r="R23" s="7">
        <v>7</v>
      </c>
      <c r="S23" s="1"/>
      <c r="T23" s="7">
        <v>8</v>
      </c>
      <c r="U23" s="1"/>
      <c r="V23" s="8">
        <v>5</v>
      </c>
      <c r="W23" s="11"/>
      <c r="X23" s="17"/>
    </row>
    <row r="24" spans="16:24" ht="15" thickBot="1" x14ac:dyDescent="0.4">
      <c r="P24" t="s">
        <v>4</v>
      </c>
      <c r="Q24" s="82">
        <v>40</v>
      </c>
      <c r="R24" s="83"/>
      <c r="S24" s="82">
        <v>10</v>
      </c>
      <c r="T24" s="84"/>
      <c r="U24" s="83">
        <v>30</v>
      </c>
      <c r="V24" s="84"/>
      <c r="W24" s="12"/>
      <c r="X24" s="16"/>
    </row>
    <row r="25" spans="16:24" ht="15" thickBot="1" x14ac:dyDescent="0.4">
      <c r="P25" s="16" t="s">
        <v>10</v>
      </c>
      <c r="Q25" s="85">
        <v>2</v>
      </c>
      <c r="R25" s="88">
        <v>2</v>
      </c>
      <c r="S25" s="85" t="s">
        <v>13</v>
      </c>
      <c r="T25" s="86">
        <v>2</v>
      </c>
      <c r="U25" s="88">
        <v>1</v>
      </c>
      <c r="V25" s="86">
        <v>1</v>
      </c>
      <c r="W25" s="16"/>
      <c r="X25" s="16"/>
    </row>
    <row r="28" spans="16:24" ht="15" thickBot="1" x14ac:dyDescent="0.4">
      <c r="T28" s="77" t="s">
        <v>4</v>
      </c>
      <c r="U28" s="77"/>
      <c r="V28" s="77"/>
    </row>
    <row r="29" spans="16:24" ht="15" thickBot="1" x14ac:dyDescent="0.4">
      <c r="Q29" s="78">
        <v>1</v>
      </c>
      <c r="R29" s="79"/>
      <c r="S29" s="78">
        <v>2</v>
      </c>
      <c r="T29" s="80"/>
      <c r="U29" s="79">
        <v>3</v>
      </c>
      <c r="V29" s="80"/>
      <c r="W29" t="s">
        <v>6</v>
      </c>
      <c r="X29" s="16" t="s">
        <v>11</v>
      </c>
    </row>
    <row r="30" spans="16:24" x14ac:dyDescent="0.35">
      <c r="P30" s="12" t="s">
        <v>0</v>
      </c>
      <c r="Q30" s="2"/>
      <c r="R30" s="3"/>
      <c r="S30" s="2"/>
      <c r="T30" s="3"/>
      <c r="U30" s="2"/>
      <c r="V30" s="4"/>
      <c r="W30" s="9">
        <v>25</v>
      </c>
      <c r="X30" s="17">
        <v>2</v>
      </c>
    </row>
    <row r="31" spans="16:24" ht="15" thickBot="1" x14ac:dyDescent="0.4">
      <c r="P31" s="12"/>
      <c r="Q31" s="1"/>
      <c r="R31" s="5">
        <v>8</v>
      </c>
      <c r="S31" s="1"/>
      <c r="T31" s="5">
        <v>9</v>
      </c>
      <c r="U31" s="1"/>
      <c r="V31" s="6">
        <v>6</v>
      </c>
      <c r="W31" s="10"/>
      <c r="X31" s="17"/>
    </row>
    <row r="32" spans="16:24" x14ac:dyDescent="0.35">
      <c r="P32" s="12" t="s">
        <v>1</v>
      </c>
      <c r="Q32" s="2"/>
      <c r="R32" s="3"/>
      <c r="S32" s="2"/>
      <c r="T32" s="3"/>
      <c r="U32" s="2"/>
      <c r="V32" s="4"/>
      <c r="W32" s="10">
        <v>25</v>
      </c>
      <c r="X32" s="17">
        <v>1</v>
      </c>
    </row>
    <row r="33" spans="16:25" ht="15" thickBot="1" x14ac:dyDescent="0.4">
      <c r="P33" s="12"/>
      <c r="Q33" s="1"/>
      <c r="R33" s="5">
        <v>5</v>
      </c>
      <c r="S33" s="1"/>
      <c r="T33" s="5">
        <v>7</v>
      </c>
      <c r="U33" s="1"/>
      <c r="V33" s="6">
        <v>4</v>
      </c>
      <c r="W33" s="10"/>
      <c r="X33" s="17"/>
    </row>
    <row r="34" spans="16:25" x14ac:dyDescent="0.35">
      <c r="P34" s="12" t="s">
        <v>3</v>
      </c>
      <c r="Q34" s="2"/>
      <c r="R34" s="3"/>
      <c r="S34" s="2"/>
      <c r="T34" s="3"/>
      <c r="U34" s="2">
        <v>30</v>
      </c>
      <c r="V34" s="4"/>
      <c r="W34" s="10">
        <v>30</v>
      </c>
      <c r="X34" s="17" t="s">
        <v>13</v>
      </c>
    </row>
    <row r="35" spans="16:25" ht="15" thickBot="1" x14ac:dyDescent="0.4">
      <c r="Q35" s="1"/>
      <c r="R35" s="7">
        <v>7</v>
      </c>
      <c r="S35" s="1"/>
      <c r="T35" s="7">
        <v>8</v>
      </c>
      <c r="U35" s="1"/>
      <c r="V35" s="8">
        <v>5</v>
      </c>
      <c r="W35" s="11"/>
    </row>
    <row r="36" spans="16:25" ht="15" thickBot="1" x14ac:dyDescent="0.4">
      <c r="P36" t="s">
        <v>4</v>
      </c>
      <c r="Q36" s="82">
        <v>40</v>
      </c>
      <c r="R36" s="83"/>
      <c r="S36" s="82">
        <v>10</v>
      </c>
      <c r="T36" s="84"/>
      <c r="U36" s="83">
        <v>30</v>
      </c>
      <c r="V36" s="84"/>
      <c r="W36" s="12"/>
    </row>
    <row r="37" spans="16:25" ht="15" thickBot="1" x14ac:dyDescent="0.4">
      <c r="P37" s="16" t="s">
        <v>10</v>
      </c>
      <c r="Q37" s="85">
        <v>2</v>
      </c>
      <c r="R37" s="88">
        <v>2</v>
      </c>
      <c r="S37" s="85">
        <v>2</v>
      </c>
      <c r="T37" s="86">
        <v>2</v>
      </c>
      <c r="U37" s="88">
        <v>1</v>
      </c>
      <c r="V37" s="86">
        <v>1</v>
      </c>
    </row>
    <row r="41" spans="16:25" ht="15" thickBot="1" x14ac:dyDescent="0.4">
      <c r="Q41" s="77" t="s">
        <v>4</v>
      </c>
      <c r="R41" s="77"/>
      <c r="S41" s="77"/>
    </row>
    <row r="42" spans="16:25" ht="15" thickBot="1" x14ac:dyDescent="0.4">
      <c r="Q42" s="78">
        <v>1</v>
      </c>
      <c r="R42" s="79"/>
      <c r="S42" s="78">
        <v>2</v>
      </c>
      <c r="T42" s="80"/>
      <c r="U42" s="79">
        <v>3</v>
      </c>
      <c r="V42" s="80"/>
      <c r="W42" s="79" t="s">
        <v>8</v>
      </c>
      <c r="X42" s="80"/>
      <c r="Y42" t="s">
        <v>6</v>
      </c>
    </row>
    <row r="43" spans="16:25" x14ac:dyDescent="0.35">
      <c r="P43" s="12" t="s">
        <v>0</v>
      </c>
      <c r="Q43" s="2">
        <v>15</v>
      </c>
      <c r="R43" s="3"/>
      <c r="S43" s="2">
        <v>10</v>
      </c>
      <c r="T43" s="3"/>
      <c r="U43" s="2"/>
      <c r="V43" s="4"/>
      <c r="W43" s="2">
        <v>20</v>
      </c>
      <c r="X43" s="4"/>
      <c r="Y43" s="9">
        <v>0</v>
      </c>
    </row>
    <row r="44" spans="16:25" ht="15" thickBot="1" x14ac:dyDescent="0.4">
      <c r="P44" s="12"/>
      <c r="Q44" s="1"/>
      <c r="R44" s="5">
        <v>8</v>
      </c>
      <c r="S44" s="1"/>
      <c r="T44" s="5">
        <v>9</v>
      </c>
      <c r="U44" s="1"/>
      <c r="V44" s="6">
        <v>6</v>
      </c>
      <c r="W44" s="1"/>
      <c r="X44" s="6">
        <v>0</v>
      </c>
      <c r="Y44" s="10"/>
    </row>
    <row r="45" spans="16:25" x14ac:dyDescent="0.35">
      <c r="P45" s="12" t="s">
        <v>1</v>
      </c>
      <c r="Q45" s="2">
        <v>25</v>
      </c>
      <c r="R45" s="3"/>
      <c r="S45" s="2"/>
      <c r="T45" s="3"/>
      <c r="U45" s="2"/>
      <c r="V45" s="4"/>
      <c r="W45" s="2"/>
      <c r="X45" s="4"/>
      <c r="Y45" s="10">
        <v>0</v>
      </c>
    </row>
    <row r="46" spans="16:25" ht="15" thickBot="1" x14ac:dyDescent="0.4">
      <c r="P46" s="12"/>
      <c r="Q46" s="1"/>
      <c r="R46" s="5">
        <v>5</v>
      </c>
      <c r="S46" s="1"/>
      <c r="T46" s="5">
        <v>7</v>
      </c>
      <c r="U46" s="1"/>
      <c r="V46" s="6">
        <v>4</v>
      </c>
      <c r="W46" s="1"/>
      <c r="X46" s="6">
        <v>0</v>
      </c>
      <c r="Y46" s="10"/>
    </row>
    <row r="47" spans="16:25" x14ac:dyDescent="0.35">
      <c r="P47" s="12" t="s">
        <v>2</v>
      </c>
      <c r="Q47" s="2"/>
      <c r="R47" s="3"/>
      <c r="S47" s="2">
        <v>50</v>
      </c>
      <c r="T47" s="3"/>
      <c r="U47" s="2">
        <v>20</v>
      </c>
      <c r="V47" s="4"/>
      <c r="W47" s="2"/>
      <c r="X47" s="4"/>
      <c r="Y47" s="10">
        <v>0</v>
      </c>
    </row>
    <row r="48" spans="16:25" ht="15" thickBot="1" x14ac:dyDescent="0.4">
      <c r="P48" s="12"/>
      <c r="Q48" s="1"/>
      <c r="R48" s="5">
        <v>3</v>
      </c>
      <c r="S48" s="1"/>
      <c r="T48" s="5">
        <v>5</v>
      </c>
      <c r="U48" s="1"/>
      <c r="V48" s="6">
        <v>7</v>
      </c>
      <c r="W48" s="1"/>
      <c r="X48" s="6">
        <v>0</v>
      </c>
      <c r="Y48" s="10"/>
    </row>
    <row r="49" spans="16:25" x14ac:dyDescent="0.35">
      <c r="P49" s="12" t="s">
        <v>3</v>
      </c>
      <c r="Q49" s="2"/>
      <c r="R49" s="3"/>
      <c r="S49" s="2"/>
      <c r="T49" s="3"/>
      <c r="U49" s="2">
        <v>30</v>
      </c>
      <c r="V49" s="4"/>
      <c r="W49" s="2"/>
      <c r="X49" s="4"/>
      <c r="Y49" s="10">
        <v>0</v>
      </c>
    </row>
    <row r="50" spans="16:25" ht="15" thickBot="1" x14ac:dyDescent="0.4">
      <c r="Q50" s="1"/>
      <c r="R50" s="7">
        <v>7</v>
      </c>
      <c r="S50" s="1"/>
      <c r="T50" s="7">
        <v>8</v>
      </c>
      <c r="U50" s="1"/>
      <c r="V50" s="8">
        <v>5</v>
      </c>
      <c r="W50" s="1"/>
      <c r="X50" s="8">
        <v>0</v>
      </c>
      <c r="Y50" s="11"/>
    </row>
    <row r="51" spans="16:25" ht="15" thickBot="1" x14ac:dyDescent="0.4">
      <c r="P51" t="s">
        <v>4</v>
      </c>
      <c r="Q51" s="82">
        <v>0</v>
      </c>
      <c r="R51" s="83"/>
      <c r="S51" s="82">
        <v>0</v>
      </c>
      <c r="T51" s="84"/>
      <c r="U51" s="83">
        <v>0</v>
      </c>
      <c r="V51" s="84"/>
      <c r="W51" s="83">
        <v>0</v>
      </c>
      <c r="X51" s="84"/>
      <c r="Y51" s="12">
        <v>0</v>
      </c>
    </row>
  </sheetData>
  <mergeCells count="53">
    <mergeCell ref="E2:G2"/>
    <mergeCell ref="Q2:S2"/>
    <mergeCell ref="E3:F3"/>
    <mergeCell ref="G3:H3"/>
    <mergeCell ref="I3:J3"/>
    <mergeCell ref="Q3:R3"/>
    <mergeCell ref="S3:T3"/>
    <mergeCell ref="K3:L3"/>
    <mergeCell ref="C4:C7"/>
    <mergeCell ref="O4:O7"/>
    <mergeCell ref="E12:F12"/>
    <mergeCell ref="G12:H12"/>
    <mergeCell ref="I12:J12"/>
    <mergeCell ref="W3:X3"/>
    <mergeCell ref="W12:X12"/>
    <mergeCell ref="T14:V14"/>
    <mergeCell ref="S15:T15"/>
    <mergeCell ref="U15:V15"/>
    <mergeCell ref="S12:T12"/>
    <mergeCell ref="U12:V12"/>
    <mergeCell ref="U3:V3"/>
    <mergeCell ref="Q51:R51"/>
    <mergeCell ref="S51:T51"/>
    <mergeCell ref="U51:V51"/>
    <mergeCell ref="W51:X51"/>
    <mergeCell ref="T28:V28"/>
    <mergeCell ref="S29:T29"/>
    <mergeCell ref="U29:V29"/>
    <mergeCell ref="S36:T36"/>
    <mergeCell ref="U36:V36"/>
    <mergeCell ref="Q29:R29"/>
    <mergeCell ref="Q36:R36"/>
    <mergeCell ref="Q37:R37"/>
    <mergeCell ref="S37:T37"/>
    <mergeCell ref="U37:V37"/>
    <mergeCell ref="Q41:S41"/>
    <mergeCell ref="Q42:R42"/>
    <mergeCell ref="S42:T42"/>
    <mergeCell ref="U42:V42"/>
    <mergeCell ref="W42:X42"/>
    <mergeCell ref="K12:L12"/>
    <mergeCell ref="E13:F13"/>
    <mergeCell ref="G13:H13"/>
    <mergeCell ref="I13:J13"/>
    <mergeCell ref="K13:L13"/>
    <mergeCell ref="Q12:R12"/>
    <mergeCell ref="Q15:R15"/>
    <mergeCell ref="Q24:R24"/>
    <mergeCell ref="Q25:R25"/>
    <mergeCell ref="S25:T25"/>
    <mergeCell ref="U25:V25"/>
    <mergeCell ref="S24:T24"/>
    <mergeCell ref="U24:V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9A0F-C80F-4324-90CB-F698374BB9EF}">
  <dimension ref="C2:AE77"/>
  <sheetViews>
    <sheetView showGridLines="0" topLeftCell="E1" zoomScale="80" zoomScaleNormal="80" workbookViewId="0">
      <selection activeCell="Y11" sqref="Y11"/>
    </sheetView>
  </sheetViews>
  <sheetFormatPr baseColWidth="10" defaultRowHeight="14.5" x14ac:dyDescent="0.35"/>
  <cols>
    <col min="3" max="3" width="3.36328125" bestFit="1" customWidth="1"/>
    <col min="5" max="10" width="4.1796875" customWidth="1"/>
    <col min="12" max="12" width="3.36328125" bestFit="1" customWidth="1"/>
    <col min="14" max="21" width="4.1796875" customWidth="1"/>
  </cols>
  <sheetData>
    <row r="2" spans="3:22" ht="15" thickBot="1" x14ac:dyDescent="0.4">
      <c r="E2" s="77" t="s">
        <v>4</v>
      </c>
      <c r="F2" s="77"/>
      <c r="G2" s="77"/>
      <c r="N2" s="77" t="s">
        <v>4</v>
      </c>
      <c r="O2" s="77"/>
      <c r="P2" s="77"/>
    </row>
    <row r="3" spans="3:22" ht="15" thickBot="1" x14ac:dyDescent="0.4">
      <c r="E3" s="78">
        <v>1</v>
      </c>
      <c r="F3" s="79"/>
      <c r="G3" s="78">
        <v>2</v>
      </c>
      <c r="H3" s="80"/>
      <c r="I3" s="79">
        <v>3</v>
      </c>
      <c r="J3" s="80"/>
      <c r="K3" t="s">
        <v>6</v>
      </c>
      <c r="N3" s="78">
        <v>1</v>
      </c>
      <c r="O3" s="79"/>
      <c r="P3" s="78">
        <v>2</v>
      </c>
      <c r="Q3" s="80"/>
      <c r="R3" s="79">
        <v>3</v>
      </c>
      <c r="S3" s="80"/>
      <c r="T3" s="79" t="s">
        <v>8</v>
      </c>
      <c r="U3" s="80"/>
      <c r="V3" t="s">
        <v>6</v>
      </c>
    </row>
    <row r="4" spans="3:22" x14ac:dyDescent="0.35">
      <c r="C4" s="81" t="s">
        <v>5</v>
      </c>
      <c r="D4" s="12" t="s">
        <v>0</v>
      </c>
      <c r="E4" s="2"/>
      <c r="F4" s="3"/>
      <c r="G4" s="2"/>
      <c r="H4" s="3"/>
      <c r="I4" s="2"/>
      <c r="J4" s="4"/>
      <c r="K4" s="9">
        <v>45</v>
      </c>
      <c r="L4" s="81" t="s">
        <v>5</v>
      </c>
      <c r="M4" s="12" t="s">
        <v>0</v>
      </c>
      <c r="N4" s="2"/>
      <c r="O4" s="3"/>
      <c r="P4" s="2"/>
      <c r="Q4" s="3"/>
      <c r="R4" s="2"/>
      <c r="S4" s="4"/>
      <c r="T4" s="2"/>
      <c r="U4" s="4"/>
      <c r="V4" s="9">
        <v>45</v>
      </c>
    </row>
    <row r="5" spans="3:22" ht="15" thickBot="1" x14ac:dyDescent="0.4">
      <c r="C5" s="81"/>
      <c r="D5" s="12"/>
      <c r="E5" s="1"/>
      <c r="F5" s="5">
        <v>8</v>
      </c>
      <c r="G5" s="1"/>
      <c r="H5" s="5">
        <v>9</v>
      </c>
      <c r="I5" s="1"/>
      <c r="J5" s="6">
        <v>6</v>
      </c>
      <c r="K5" s="10"/>
      <c r="L5" s="81"/>
      <c r="M5" s="12"/>
      <c r="N5" s="1"/>
      <c r="O5" s="5">
        <v>8</v>
      </c>
      <c r="P5" s="1"/>
      <c r="Q5" s="5">
        <v>9</v>
      </c>
      <c r="R5" s="1"/>
      <c r="S5" s="6">
        <v>6</v>
      </c>
      <c r="T5" s="1"/>
      <c r="U5" s="6">
        <v>0</v>
      </c>
      <c r="V5" s="10"/>
    </row>
    <row r="6" spans="3:22" x14ac:dyDescent="0.35">
      <c r="C6" s="81"/>
      <c r="D6" s="12" t="s">
        <v>1</v>
      </c>
      <c r="E6" s="2"/>
      <c r="F6" s="3"/>
      <c r="G6" s="2"/>
      <c r="H6" s="3"/>
      <c r="I6" s="2"/>
      <c r="J6" s="4"/>
      <c r="K6" s="10">
        <v>25</v>
      </c>
      <c r="L6" s="81"/>
      <c r="M6" s="12" t="s">
        <v>1</v>
      </c>
      <c r="N6" s="2"/>
      <c r="O6" s="3"/>
      <c r="P6" s="2"/>
      <c r="Q6" s="3"/>
      <c r="R6" s="2"/>
      <c r="S6" s="4"/>
      <c r="T6" s="2"/>
      <c r="U6" s="4"/>
      <c r="V6" s="10">
        <v>25</v>
      </c>
    </row>
    <row r="7" spans="3:22" ht="15" thickBot="1" x14ac:dyDescent="0.4">
      <c r="C7" s="81"/>
      <c r="D7" s="12"/>
      <c r="E7" s="1"/>
      <c r="F7" s="5">
        <v>5</v>
      </c>
      <c r="G7" s="1"/>
      <c r="H7" s="5">
        <v>7</v>
      </c>
      <c r="I7" s="1"/>
      <c r="J7" s="6">
        <v>4</v>
      </c>
      <c r="K7" s="10"/>
      <c r="L7" s="81"/>
      <c r="M7" s="12"/>
      <c r="N7" s="1"/>
      <c r="O7" s="5">
        <v>5</v>
      </c>
      <c r="P7" s="1"/>
      <c r="Q7" s="5">
        <v>7</v>
      </c>
      <c r="R7" s="1"/>
      <c r="S7" s="6">
        <v>4</v>
      </c>
      <c r="T7" s="1"/>
      <c r="U7" s="6">
        <v>0</v>
      </c>
      <c r="V7" s="10"/>
    </row>
    <row r="8" spans="3:22" x14ac:dyDescent="0.35">
      <c r="D8" s="12" t="s">
        <v>2</v>
      </c>
      <c r="E8" s="2"/>
      <c r="F8" s="3"/>
      <c r="G8" s="2"/>
      <c r="H8" s="3"/>
      <c r="I8" s="2"/>
      <c r="J8" s="4"/>
      <c r="K8" s="10">
        <v>50</v>
      </c>
      <c r="M8" s="12" t="s">
        <v>2</v>
      </c>
      <c r="N8" s="2"/>
      <c r="O8" s="3"/>
      <c r="P8" s="2"/>
      <c r="Q8" s="3"/>
      <c r="R8" s="2"/>
      <c r="S8" s="4"/>
      <c r="T8" s="2"/>
      <c r="U8" s="4"/>
      <c r="V8" s="10">
        <v>50</v>
      </c>
    </row>
    <row r="9" spans="3:22" ht="15" thickBot="1" x14ac:dyDescent="0.4">
      <c r="D9" s="12"/>
      <c r="E9" s="1"/>
      <c r="F9" s="5">
        <v>3</v>
      </c>
      <c r="G9" s="1"/>
      <c r="H9" s="5">
        <v>5</v>
      </c>
      <c r="I9" s="1"/>
      <c r="J9" s="6">
        <v>7</v>
      </c>
      <c r="K9" s="10"/>
      <c r="M9" s="12"/>
      <c r="N9" s="1"/>
      <c r="O9" s="5">
        <v>3</v>
      </c>
      <c r="P9" s="1"/>
      <c r="Q9" s="5">
        <v>5</v>
      </c>
      <c r="R9" s="1"/>
      <c r="S9" s="6">
        <v>7</v>
      </c>
      <c r="T9" s="1"/>
      <c r="U9" s="6">
        <v>0</v>
      </c>
      <c r="V9" s="10"/>
    </row>
    <row r="10" spans="3:22" x14ac:dyDescent="0.35">
      <c r="D10" s="12" t="s">
        <v>3</v>
      </c>
      <c r="E10" s="2"/>
      <c r="F10" s="3"/>
      <c r="G10" s="2"/>
      <c r="H10" s="3"/>
      <c r="I10" s="2"/>
      <c r="J10" s="4"/>
      <c r="K10" s="10">
        <v>30</v>
      </c>
      <c r="M10" s="12" t="s">
        <v>3</v>
      </c>
      <c r="N10" s="2"/>
      <c r="O10" s="3"/>
      <c r="P10" s="2"/>
      <c r="Q10" s="3"/>
      <c r="R10" s="2"/>
      <c r="S10" s="4"/>
      <c r="T10" s="2"/>
      <c r="U10" s="4"/>
      <c r="V10" s="10">
        <v>30</v>
      </c>
    </row>
    <row r="11" spans="3:22" ht="15" thickBot="1" x14ac:dyDescent="0.4">
      <c r="E11" s="1"/>
      <c r="F11" s="7">
        <v>7</v>
      </c>
      <c r="G11" s="1"/>
      <c r="H11" s="7">
        <v>8</v>
      </c>
      <c r="I11" s="1"/>
      <c r="J11" s="8">
        <v>5</v>
      </c>
      <c r="K11" s="11"/>
      <c r="N11" s="1"/>
      <c r="O11" s="7">
        <v>7</v>
      </c>
      <c r="P11" s="1"/>
      <c r="Q11" s="7">
        <v>8</v>
      </c>
      <c r="R11" s="1"/>
      <c r="S11" s="8">
        <v>5</v>
      </c>
      <c r="T11" s="1"/>
      <c r="U11" s="8">
        <v>0</v>
      </c>
      <c r="V11" s="11"/>
    </row>
    <row r="12" spans="3:22" ht="15" thickBot="1" x14ac:dyDescent="0.4">
      <c r="D12" t="s">
        <v>4</v>
      </c>
      <c r="E12" s="82">
        <v>40</v>
      </c>
      <c r="F12" s="83"/>
      <c r="G12" s="82">
        <v>60</v>
      </c>
      <c r="H12" s="84"/>
      <c r="I12" s="83">
        <v>30</v>
      </c>
      <c r="J12" s="84"/>
      <c r="K12" s="12" t="s">
        <v>7</v>
      </c>
      <c r="M12" t="s">
        <v>4</v>
      </c>
      <c r="N12" s="82">
        <v>40</v>
      </c>
      <c r="O12" s="83"/>
      <c r="P12" s="82">
        <v>60</v>
      </c>
      <c r="Q12" s="84"/>
      <c r="R12" s="83">
        <v>30</v>
      </c>
      <c r="S12" s="84"/>
      <c r="T12" s="83">
        <v>20</v>
      </c>
      <c r="U12" s="84"/>
      <c r="V12" s="12" t="s">
        <v>9</v>
      </c>
    </row>
    <row r="14" spans="3:22" ht="15" thickBot="1" x14ac:dyDescent="0.4">
      <c r="Q14" s="77" t="s">
        <v>4</v>
      </c>
      <c r="R14" s="77"/>
      <c r="S14" s="77"/>
    </row>
    <row r="15" spans="3:22" ht="15" thickBot="1" x14ac:dyDescent="0.4">
      <c r="P15" s="78">
        <v>2</v>
      </c>
      <c r="Q15" s="80"/>
      <c r="R15" s="79">
        <v>3</v>
      </c>
      <c r="S15" s="80"/>
      <c r="T15" s="79" t="s">
        <v>8</v>
      </c>
      <c r="U15" s="80"/>
      <c r="V15" t="s">
        <v>6</v>
      </c>
    </row>
    <row r="16" spans="3:22" x14ac:dyDescent="0.35">
      <c r="M16" s="12" t="s">
        <v>0</v>
      </c>
      <c r="P16" s="15">
        <v>5</v>
      </c>
      <c r="Q16" s="3"/>
      <c r="R16" s="2"/>
      <c r="S16" s="4"/>
      <c r="T16" s="2"/>
      <c r="U16" s="4"/>
      <c r="V16" s="13">
        <v>0</v>
      </c>
    </row>
    <row r="17" spans="13:22" ht="15" thickBot="1" x14ac:dyDescent="0.4">
      <c r="M17" s="12"/>
      <c r="P17" s="1"/>
      <c r="Q17" s="5">
        <v>9</v>
      </c>
      <c r="R17" s="1"/>
      <c r="S17" s="6">
        <v>6</v>
      </c>
      <c r="T17" s="1"/>
      <c r="U17" s="6">
        <v>0</v>
      </c>
      <c r="V17" s="10"/>
    </row>
    <row r="18" spans="13:22" x14ac:dyDescent="0.35">
      <c r="M18" s="12" t="s">
        <v>1</v>
      </c>
      <c r="P18" s="2"/>
      <c r="Q18" s="3"/>
      <c r="R18" s="2"/>
      <c r="S18" s="4"/>
      <c r="T18" s="2"/>
      <c r="U18" s="4"/>
      <c r="V18" s="10">
        <v>25</v>
      </c>
    </row>
    <row r="19" spans="13:22" ht="15" thickBot="1" x14ac:dyDescent="0.4">
      <c r="M19" s="12"/>
      <c r="P19" s="1"/>
      <c r="Q19" s="5">
        <v>7</v>
      </c>
      <c r="R19" s="1"/>
      <c r="S19" s="6">
        <v>4</v>
      </c>
      <c r="T19" s="1"/>
      <c r="U19" s="6">
        <v>0</v>
      </c>
      <c r="V19" s="10"/>
    </row>
    <row r="20" spans="13:22" x14ac:dyDescent="0.35">
      <c r="M20" s="12" t="s">
        <v>2</v>
      </c>
      <c r="P20" s="2"/>
      <c r="Q20" s="3"/>
      <c r="R20" s="2"/>
      <c r="S20" s="4"/>
      <c r="T20" s="2"/>
      <c r="U20" s="4"/>
      <c r="V20" s="10">
        <v>50</v>
      </c>
    </row>
    <row r="21" spans="13:22" ht="15" thickBot="1" x14ac:dyDescent="0.4">
      <c r="M21" s="12"/>
      <c r="P21" s="1"/>
      <c r="Q21" s="5">
        <v>5</v>
      </c>
      <c r="R21" s="1"/>
      <c r="S21" s="6">
        <v>7</v>
      </c>
      <c r="T21" s="1"/>
      <c r="U21" s="6">
        <v>0</v>
      </c>
      <c r="V21" s="10"/>
    </row>
    <row r="22" spans="13:22" x14ac:dyDescent="0.35">
      <c r="M22" s="12" t="s">
        <v>3</v>
      </c>
      <c r="P22" s="2"/>
      <c r="Q22" s="3"/>
      <c r="R22" s="2"/>
      <c r="S22" s="4"/>
      <c r="T22" s="2"/>
      <c r="U22" s="4"/>
      <c r="V22" s="10">
        <v>30</v>
      </c>
    </row>
    <row r="23" spans="13:22" ht="15" thickBot="1" x14ac:dyDescent="0.4">
      <c r="P23" s="1"/>
      <c r="Q23" s="7">
        <v>8</v>
      </c>
      <c r="R23" s="1"/>
      <c r="S23" s="8">
        <v>5</v>
      </c>
      <c r="T23" s="1"/>
      <c r="U23" s="8">
        <v>0</v>
      </c>
      <c r="V23" s="11"/>
    </row>
    <row r="24" spans="13:22" ht="15" thickBot="1" x14ac:dyDescent="0.4">
      <c r="M24" t="s">
        <v>4</v>
      </c>
      <c r="P24" s="85">
        <v>55</v>
      </c>
      <c r="Q24" s="86"/>
      <c r="R24" s="83">
        <v>30</v>
      </c>
      <c r="S24" s="84"/>
      <c r="T24" s="83">
        <v>20</v>
      </c>
      <c r="U24" s="84"/>
      <c r="V24" s="12"/>
    </row>
    <row r="28" spans="13:22" ht="15" thickBot="1" x14ac:dyDescent="0.4">
      <c r="Q28" s="77" t="s">
        <v>4</v>
      </c>
      <c r="R28" s="77"/>
      <c r="S28" s="77"/>
    </row>
    <row r="29" spans="13:22" x14ac:dyDescent="0.35">
      <c r="P29" s="78">
        <v>2</v>
      </c>
      <c r="Q29" s="80"/>
      <c r="R29" s="79">
        <v>3</v>
      </c>
      <c r="S29" s="80"/>
      <c r="T29" s="79" t="s">
        <v>8</v>
      </c>
      <c r="U29" s="80"/>
      <c r="V29" t="s">
        <v>6</v>
      </c>
    </row>
    <row r="30" spans="13:22" x14ac:dyDescent="0.35">
      <c r="M30" s="12" t="s">
        <v>0</v>
      </c>
    </row>
    <row r="31" spans="13:22" ht="15" thickBot="1" x14ac:dyDescent="0.4">
      <c r="M31" s="12"/>
    </row>
    <row r="32" spans="13:22" x14ac:dyDescent="0.35">
      <c r="M32" s="12" t="s">
        <v>1</v>
      </c>
      <c r="P32" s="2"/>
      <c r="Q32" s="3"/>
      <c r="R32" s="2"/>
      <c r="S32" s="4"/>
      <c r="T32" s="2"/>
      <c r="U32" s="4"/>
      <c r="V32" s="13">
        <v>0</v>
      </c>
    </row>
    <row r="33" spans="11:28" ht="15" thickBot="1" x14ac:dyDescent="0.4">
      <c r="M33" s="12"/>
      <c r="P33" s="14">
        <v>25</v>
      </c>
      <c r="Q33" s="5">
        <v>7</v>
      </c>
      <c r="R33" s="1"/>
      <c r="S33" s="6">
        <v>4</v>
      </c>
      <c r="T33" s="1"/>
      <c r="U33" s="6">
        <v>0</v>
      </c>
      <c r="V33" s="10"/>
    </row>
    <row r="34" spans="11:28" x14ac:dyDescent="0.35">
      <c r="M34" s="12" t="s">
        <v>2</v>
      </c>
      <c r="P34" s="2"/>
      <c r="Q34" s="3"/>
      <c r="R34" s="2"/>
      <c r="S34" s="4"/>
      <c r="T34" s="2"/>
      <c r="U34" s="4"/>
      <c r="V34" s="10">
        <v>50</v>
      </c>
    </row>
    <row r="35" spans="11:28" ht="15" thickBot="1" x14ac:dyDescent="0.4">
      <c r="M35" s="12"/>
      <c r="P35" s="1"/>
      <c r="Q35" s="5">
        <v>5</v>
      </c>
      <c r="R35" s="1"/>
      <c r="S35" s="6">
        <v>7</v>
      </c>
      <c r="T35" s="1"/>
      <c r="U35" s="6">
        <v>0</v>
      </c>
      <c r="V35" s="10"/>
    </row>
    <row r="36" spans="11:28" x14ac:dyDescent="0.35">
      <c r="M36" s="12" t="s">
        <v>3</v>
      </c>
      <c r="P36" s="2"/>
      <c r="Q36" s="3"/>
      <c r="R36" s="2"/>
      <c r="S36" s="4"/>
      <c r="T36" s="2"/>
      <c r="U36" s="4"/>
      <c r="V36" s="10">
        <v>30</v>
      </c>
    </row>
    <row r="37" spans="11:28" ht="15" thickBot="1" x14ac:dyDescent="0.4">
      <c r="P37" s="1"/>
      <c r="Q37" s="7">
        <v>8</v>
      </c>
      <c r="R37" s="1"/>
      <c r="S37" s="8">
        <v>5</v>
      </c>
      <c r="T37" s="1"/>
      <c r="U37" s="8">
        <v>0</v>
      </c>
      <c r="V37" s="11"/>
    </row>
    <row r="38" spans="11:28" ht="15" thickBot="1" x14ac:dyDescent="0.4">
      <c r="M38" t="s">
        <v>4</v>
      </c>
      <c r="P38" s="85">
        <v>30</v>
      </c>
      <c r="Q38" s="86"/>
      <c r="R38" s="83">
        <v>30</v>
      </c>
      <c r="S38" s="84"/>
      <c r="T38" s="83">
        <v>20</v>
      </c>
      <c r="U38" s="84"/>
      <c r="V38" s="12"/>
    </row>
    <row r="40" spans="11:28" x14ac:dyDescent="0.35">
      <c r="N40" t="s">
        <v>133</v>
      </c>
      <c r="P40" t="s">
        <v>134</v>
      </c>
      <c r="R40" t="s">
        <v>135</v>
      </c>
      <c r="T40" t="s">
        <v>136</v>
      </c>
    </row>
    <row r="41" spans="11:28" ht="15" thickBot="1" x14ac:dyDescent="0.4">
      <c r="N41" s="77" t="s">
        <v>4</v>
      </c>
      <c r="O41" s="77"/>
      <c r="P41" s="77"/>
    </row>
    <row r="42" spans="11:28" ht="15" thickBot="1" x14ac:dyDescent="0.4">
      <c r="N42" s="78">
        <v>1</v>
      </c>
      <c r="O42" s="79"/>
      <c r="P42" s="78">
        <v>2</v>
      </c>
      <c r="Q42" s="80"/>
      <c r="R42" s="79">
        <v>3</v>
      </c>
      <c r="S42" s="80"/>
      <c r="T42" s="79" t="s">
        <v>8</v>
      </c>
      <c r="U42" s="80"/>
    </row>
    <row r="43" spans="11:28" x14ac:dyDescent="0.35">
      <c r="K43" t="s">
        <v>129</v>
      </c>
      <c r="M43" s="12" t="s">
        <v>0</v>
      </c>
      <c r="N43" s="62">
        <v>40</v>
      </c>
      <c r="O43" s="63"/>
      <c r="P43" s="62">
        <v>5</v>
      </c>
      <c r="Q43" s="63"/>
      <c r="R43" s="2"/>
      <c r="S43" s="69">
        <v>-5</v>
      </c>
      <c r="T43" s="2"/>
      <c r="U43" s="69">
        <v>-6</v>
      </c>
      <c r="W43">
        <f>+N43*O44+P43*Q44+P45*Q46+P47*Q48+R47*S48+R49*S50+T49*U50</f>
        <v>880</v>
      </c>
    </row>
    <row r="44" spans="11:28" ht="15" thickBot="1" x14ac:dyDescent="0.4">
      <c r="M44" s="12"/>
      <c r="N44" s="64"/>
      <c r="O44" s="65">
        <v>8</v>
      </c>
      <c r="P44" s="64"/>
      <c r="Q44" s="65">
        <v>9</v>
      </c>
      <c r="R44" s="1"/>
      <c r="S44" s="6">
        <v>6</v>
      </c>
      <c r="T44" s="1"/>
      <c r="U44" s="6">
        <v>0</v>
      </c>
    </row>
    <row r="45" spans="11:28" x14ac:dyDescent="0.35">
      <c r="K45" t="s">
        <v>130</v>
      </c>
      <c r="M45" s="12" t="s">
        <v>1</v>
      </c>
      <c r="N45" s="2"/>
      <c r="O45" s="69">
        <v>-1</v>
      </c>
      <c r="P45" s="62">
        <v>25</v>
      </c>
      <c r="Q45" s="63"/>
      <c r="R45" s="2"/>
      <c r="S45" s="69">
        <v>-5</v>
      </c>
      <c r="T45" s="2"/>
      <c r="U45" s="69">
        <v>-4</v>
      </c>
    </row>
    <row r="46" spans="11:28" ht="15" thickBot="1" x14ac:dyDescent="0.4">
      <c r="M46" s="12"/>
      <c r="N46" s="1"/>
      <c r="O46" s="5">
        <v>5</v>
      </c>
      <c r="P46" s="64"/>
      <c r="Q46" s="65">
        <v>7</v>
      </c>
      <c r="R46" s="1"/>
      <c r="S46" s="6">
        <v>4</v>
      </c>
      <c r="T46" s="1"/>
      <c r="U46" s="6">
        <v>0</v>
      </c>
      <c r="W46" t="s">
        <v>26</v>
      </c>
      <c r="X46">
        <v>4</v>
      </c>
    </row>
    <row r="47" spans="11:28" x14ac:dyDescent="0.35">
      <c r="K47" t="s">
        <v>131</v>
      </c>
      <c r="M47" s="12" t="s">
        <v>2</v>
      </c>
      <c r="N47" s="2"/>
      <c r="O47" s="69">
        <v>-1</v>
      </c>
      <c r="P47" s="62">
        <v>30</v>
      </c>
      <c r="Q47" s="63"/>
      <c r="R47" s="62">
        <v>20</v>
      </c>
      <c r="S47" s="66"/>
      <c r="T47" s="2"/>
      <c r="U47" s="69">
        <v>-2</v>
      </c>
      <c r="W47" t="s">
        <v>27</v>
      </c>
      <c r="X47">
        <v>4</v>
      </c>
    </row>
    <row r="48" spans="11:28" ht="15" thickBot="1" x14ac:dyDescent="0.4">
      <c r="M48" s="12"/>
      <c r="N48" s="1"/>
      <c r="O48" s="5">
        <v>3</v>
      </c>
      <c r="P48" s="64"/>
      <c r="Q48" s="65">
        <v>5</v>
      </c>
      <c r="R48" s="64"/>
      <c r="S48" s="67">
        <v>7</v>
      </c>
      <c r="T48" s="1"/>
      <c r="U48" s="6">
        <v>0</v>
      </c>
      <c r="W48" s="37" t="s">
        <v>28</v>
      </c>
      <c r="X48" s="37">
        <v>7</v>
      </c>
      <c r="Y48" s="37" t="s">
        <v>29</v>
      </c>
      <c r="Z48" s="37"/>
      <c r="AA48" s="37">
        <v>7</v>
      </c>
      <c r="AB48" t="s">
        <v>128</v>
      </c>
    </row>
    <row r="49" spans="11:30" x14ac:dyDescent="0.35">
      <c r="K49" t="s">
        <v>132</v>
      </c>
      <c r="M49" s="12" t="s">
        <v>3</v>
      </c>
      <c r="N49" s="2"/>
      <c r="O49" s="69">
        <v>5</v>
      </c>
      <c r="P49" s="2"/>
      <c r="Q49" s="69">
        <v>5</v>
      </c>
      <c r="R49" s="62">
        <v>10</v>
      </c>
      <c r="S49" s="66"/>
      <c r="T49" s="62">
        <v>20</v>
      </c>
      <c r="U49" s="66"/>
    </row>
    <row r="50" spans="11:30" ht="15" thickBot="1" x14ac:dyDescent="0.4">
      <c r="N50" s="1"/>
      <c r="O50" s="7">
        <v>7</v>
      </c>
      <c r="P50" s="1"/>
      <c r="Q50" s="7">
        <v>8</v>
      </c>
      <c r="R50" s="64"/>
      <c r="S50" s="68">
        <v>5</v>
      </c>
      <c r="T50" s="64"/>
      <c r="U50" s="68">
        <v>0</v>
      </c>
    </row>
    <row r="52" spans="11:30" x14ac:dyDescent="0.35">
      <c r="W52" t="s">
        <v>171</v>
      </c>
      <c r="X52" t="s">
        <v>71</v>
      </c>
      <c r="Y52" t="s">
        <v>172</v>
      </c>
      <c r="Z52" t="s">
        <v>125</v>
      </c>
    </row>
    <row r="53" spans="11:30" x14ac:dyDescent="0.35">
      <c r="W53" t="s">
        <v>121</v>
      </c>
      <c r="X53">
        <v>0</v>
      </c>
      <c r="Y53" s="55" t="s">
        <v>73</v>
      </c>
      <c r="Z53">
        <f>+X53+5</f>
        <v>5</v>
      </c>
    </row>
    <row r="54" spans="11:30" x14ac:dyDescent="0.35">
      <c r="K54" s="53" t="s">
        <v>41</v>
      </c>
      <c r="L54" s="54"/>
      <c r="Q54" t="s">
        <v>40</v>
      </c>
      <c r="W54" t="s">
        <v>70</v>
      </c>
      <c r="X54">
        <v>5</v>
      </c>
      <c r="Y54" s="55" t="s">
        <v>74</v>
      </c>
      <c r="Z54">
        <f>+X54-5</f>
        <v>0</v>
      </c>
    </row>
    <row r="55" spans="11:30" x14ac:dyDescent="0.35">
      <c r="W55" t="s">
        <v>168</v>
      </c>
      <c r="X55">
        <v>30</v>
      </c>
      <c r="Y55" s="55" t="s">
        <v>73</v>
      </c>
      <c r="Z55">
        <f>+X55+5</f>
        <v>35</v>
      </c>
    </row>
    <row r="56" spans="11:30" x14ac:dyDescent="0.35">
      <c r="K56" t="s">
        <v>137</v>
      </c>
      <c r="M56" t="s">
        <v>48</v>
      </c>
      <c r="Q56" t="s">
        <v>149</v>
      </c>
      <c r="U56" t="s">
        <v>158</v>
      </c>
      <c r="W56" t="s">
        <v>169</v>
      </c>
      <c r="X56">
        <v>20</v>
      </c>
      <c r="Y56" s="55" t="s">
        <v>74</v>
      </c>
      <c r="Z56">
        <f>+X56-5</f>
        <v>15</v>
      </c>
    </row>
    <row r="57" spans="11:30" x14ac:dyDescent="0.35">
      <c r="K57" t="s">
        <v>138</v>
      </c>
      <c r="M57" t="s">
        <v>143</v>
      </c>
      <c r="Q57" t="s">
        <v>150</v>
      </c>
      <c r="U57" t="s">
        <v>159</v>
      </c>
      <c r="W57" t="s">
        <v>170</v>
      </c>
      <c r="X57">
        <v>10</v>
      </c>
      <c r="Y57" s="55" t="s">
        <v>73</v>
      </c>
      <c r="Z57">
        <f>+X57+5</f>
        <v>15</v>
      </c>
    </row>
    <row r="58" spans="11:30" x14ac:dyDescent="0.35">
      <c r="K58" t="s">
        <v>139</v>
      </c>
      <c r="M58" t="s">
        <v>144</v>
      </c>
      <c r="Q58" t="s">
        <v>151</v>
      </c>
      <c r="U58" t="s">
        <v>161</v>
      </c>
      <c r="W58" t="s">
        <v>120</v>
      </c>
      <c r="X58">
        <v>20</v>
      </c>
      <c r="Y58" s="55" t="s">
        <v>74</v>
      </c>
      <c r="Z58">
        <f>+X58-5</f>
        <v>15</v>
      </c>
    </row>
    <row r="59" spans="11:30" x14ac:dyDescent="0.35">
      <c r="K59" t="s">
        <v>140</v>
      </c>
      <c r="M59" t="s">
        <v>145</v>
      </c>
      <c r="Q59" t="s">
        <v>152</v>
      </c>
      <c r="U59" t="s">
        <v>162</v>
      </c>
    </row>
    <row r="60" spans="11:30" x14ac:dyDescent="0.35">
      <c r="K60" t="s">
        <v>141</v>
      </c>
      <c r="M60" t="s">
        <v>146</v>
      </c>
      <c r="Q60" t="s">
        <v>153</v>
      </c>
      <c r="U60" t="s">
        <v>163</v>
      </c>
      <c r="X60" t="s">
        <v>173</v>
      </c>
      <c r="Z60">
        <f>5*(-6)</f>
        <v>-30</v>
      </c>
    </row>
    <row r="61" spans="11:30" x14ac:dyDescent="0.35">
      <c r="K61" t="s">
        <v>142</v>
      </c>
      <c r="M61" t="s">
        <v>147</v>
      </c>
      <c r="Q61" t="s">
        <v>154</v>
      </c>
      <c r="U61" t="s">
        <v>164</v>
      </c>
    </row>
    <row r="62" spans="11:30" x14ac:dyDescent="0.35">
      <c r="K62" t="s">
        <v>89</v>
      </c>
      <c r="M62" t="s">
        <v>148</v>
      </c>
      <c r="Q62" t="s">
        <v>155</v>
      </c>
      <c r="U62" t="s">
        <v>166</v>
      </c>
    </row>
    <row r="63" spans="11:30" x14ac:dyDescent="0.35">
      <c r="M63" t="s">
        <v>160</v>
      </c>
      <c r="Q63" t="s">
        <v>156</v>
      </c>
      <c r="U63" s="55" t="s">
        <v>165</v>
      </c>
    </row>
    <row r="64" spans="11:30" x14ac:dyDescent="0.35">
      <c r="Q64" t="s">
        <v>157</v>
      </c>
      <c r="U64" s="70" t="s">
        <v>167</v>
      </c>
      <c r="X64" t="s">
        <v>133</v>
      </c>
      <c r="Z64" t="s">
        <v>134</v>
      </c>
      <c r="AB64" t="s">
        <v>135</v>
      </c>
      <c r="AD64" t="s">
        <v>136</v>
      </c>
    </row>
    <row r="65" spans="23:31" ht="15" thickBot="1" x14ac:dyDescent="0.4">
      <c r="X65" s="77" t="s">
        <v>4</v>
      </c>
      <c r="Y65" s="77"/>
      <c r="Z65" s="77"/>
    </row>
    <row r="66" spans="23:31" ht="15" thickBot="1" x14ac:dyDescent="0.4">
      <c r="X66" s="78">
        <v>1</v>
      </c>
      <c r="Y66" s="79"/>
      <c r="Z66" s="78">
        <v>2</v>
      </c>
      <c r="AA66" s="80"/>
      <c r="AB66" s="79">
        <v>3</v>
      </c>
      <c r="AC66" s="80"/>
      <c r="AD66" s="79" t="s">
        <v>8</v>
      </c>
      <c r="AE66" s="80"/>
    </row>
    <row r="67" spans="23:31" x14ac:dyDescent="0.35">
      <c r="W67" s="12" t="s">
        <v>0</v>
      </c>
      <c r="X67" s="62">
        <v>40</v>
      </c>
      <c r="Y67" s="63"/>
      <c r="Z67" s="19">
        <v>0</v>
      </c>
      <c r="AA67" s="18"/>
      <c r="AB67" s="2"/>
      <c r="AC67" s="69">
        <v>-5</v>
      </c>
      <c r="AD67" s="71">
        <v>5</v>
      </c>
      <c r="AE67" s="72">
        <v>-6</v>
      </c>
    </row>
    <row r="68" spans="23:31" ht="15" thickBot="1" x14ac:dyDescent="0.4">
      <c r="W68" s="12"/>
      <c r="X68" s="64"/>
      <c r="Y68" s="65">
        <v>8</v>
      </c>
      <c r="Z68" s="23"/>
      <c r="AA68" s="22">
        <v>9</v>
      </c>
      <c r="AB68" s="1"/>
      <c r="AC68" s="6">
        <v>6</v>
      </c>
      <c r="AD68" s="73"/>
      <c r="AE68" s="74">
        <v>0</v>
      </c>
    </row>
    <row r="69" spans="23:31" x14ac:dyDescent="0.35">
      <c r="W69" s="12" t="s">
        <v>1</v>
      </c>
      <c r="X69" s="2"/>
      <c r="Y69" s="69">
        <v>-1</v>
      </c>
      <c r="Z69" s="62">
        <v>25</v>
      </c>
      <c r="AA69" s="63"/>
      <c r="AB69" s="2"/>
      <c r="AC69" s="69">
        <v>-5</v>
      </c>
      <c r="AD69" s="2"/>
      <c r="AE69" s="69">
        <v>-4</v>
      </c>
    </row>
    <row r="70" spans="23:31" ht="15" thickBot="1" x14ac:dyDescent="0.4">
      <c r="W70" s="12"/>
      <c r="X70" s="1"/>
      <c r="Y70" s="5">
        <v>5</v>
      </c>
      <c r="Z70" s="64"/>
      <c r="AA70" s="65">
        <v>7</v>
      </c>
      <c r="AB70" s="1"/>
      <c r="AC70" s="6">
        <v>4</v>
      </c>
      <c r="AD70" s="1"/>
      <c r="AE70" s="6">
        <v>0</v>
      </c>
    </row>
    <row r="71" spans="23:31" x14ac:dyDescent="0.35">
      <c r="W71" s="12" t="s">
        <v>2</v>
      </c>
      <c r="X71" s="2"/>
      <c r="Y71" s="69">
        <v>-1</v>
      </c>
      <c r="Z71" s="62">
        <v>35</v>
      </c>
      <c r="AA71" s="63"/>
      <c r="AB71" s="62">
        <v>15</v>
      </c>
      <c r="AC71" s="66"/>
      <c r="AD71" s="2"/>
      <c r="AE71" s="69">
        <v>-2</v>
      </c>
    </row>
    <row r="72" spans="23:31" ht="15" thickBot="1" x14ac:dyDescent="0.4">
      <c r="W72" s="12"/>
      <c r="X72" s="1"/>
      <c r="Y72" s="5">
        <v>3</v>
      </c>
      <c r="Z72" s="64"/>
      <c r="AA72" s="65">
        <v>5</v>
      </c>
      <c r="AB72" s="64"/>
      <c r="AC72" s="67">
        <v>7</v>
      </c>
      <c r="AD72" s="1"/>
      <c r="AE72" s="6">
        <v>0</v>
      </c>
    </row>
    <row r="73" spans="23:31" x14ac:dyDescent="0.35">
      <c r="W73" s="12" t="s">
        <v>3</v>
      </c>
      <c r="X73" s="2"/>
      <c r="Y73" s="69">
        <v>5</v>
      </c>
      <c r="Z73" s="2"/>
      <c r="AA73" s="69">
        <v>5</v>
      </c>
      <c r="AB73" s="62">
        <v>15</v>
      </c>
      <c r="AC73" s="66"/>
      <c r="AD73" s="62">
        <v>15</v>
      </c>
      <c r="AE73" s="66"/>
    </row>
    <row r="74" spans="23:31" ht="15" thickBot="1" x14ac:dyDescent="0.4">
      <c r="X74" s="1"/>
      <c r="Y74" s="7">
        <v>7</v>
      </c>
      <c r="Z74" s="1"/>
      <c r="AA74" s="7">
        <v>8</v>
      </c>
      <c r="AB74" s="64"/>
      <c r="AC74" s="68">
        <v>5</v>
      </c>
      <c r="AD74" s="64"/>
      <c r="AE74" s="68">
        <v>0</v>
      </c>
    </row>
    <row r="77" spans="23:31" x14ac:dyDescent="0.35">
      <c r="Y77">
        <f>+X67*Y68+Z69*AA70+Z71*AA72+AB71*AC72+AD67*AE68+AD73*AE74+AB73*AC74</f>
        <v>850</v>
      </c>
    </row>
  </sheetData>
  <mergeCells count="42">
    <mergeCell ref="X65:Z65"/>
    <mergeCell ref="X66:Y66"/>
    <mergeCell ref="Z66:AA66"/>
    <mergeCell ref="AB66:AC66"/>
    <mergeCell ref="AD66:AE66"/>
    <mergeCell ref="C4:C7"/>
    <mergeCell ref="E3:F3"/>
    <mergeCell ref="G3:H3"/>
    <mergeCell ref="I3:J3"/>
    <mergeCell ref="E12:F12"/>
    <mergeCell ref="G12:H12"/>
    <mergeCell ref="I12:J12"/>
    <mergeCell ref="N2:P2"/>
    <mergeCell ref="N3:O3"/>
    <mergeCell ref="P3:Q3"/>
    <mergeCell ref="E2:G2"/>
    <mergeCell ref="N12:O12"/>
    <mergeCell ref="P12:Q12"/>
    <mergeCell ref="R12:S12"/>
    <mergeCell ref="L4:L7"/>
    <mergeCell ref="T3:U3"/>
    <mergeCell ref="T12:U12"/>
    <mergeCell ref="R3:S3"/>
    <mergeCell ref="Q14:S14"/>
    <mergeCell ref="P15:Q15"/>
    <mergeCell ref="R15:S15"/>
    <mergeCell ref="T15:U15"/>
    <mergeCell ref="P24:Q24"/>
    <mergeCell ref="R24:S24"/>
    <mergeCell ref="T24:U24"/>
    <mergeCell ref="Q28:S28"/>
    <mergeCell ref="P29:Q29"/>
    <mergeCell ref="R29:S29"/>
    <mergeCell ref="T29:U29"/>
    <mergeCell ref="P38:Q38"/>
    <mergeCell ref="R38:S38"/>
    <mergeCell ref="T38:U38"/>
    <mergeCell ref="N41:P41"/>
    <mergeCell ref="N42:O42"/>
    <mergeCell ref="P42:Q42"/>
    <mergeCell ref="R42:S42"/>
    <mergeCell ref="T42:U4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28FF-1FAF-4015-BE28-D924FDF9EFB6}">
  <dimension ref="A1"/>
  <sheetViews>
    <sheetView workbookViewId="0">
      <selection activeCell="D4" sqref="D4"/>
    </sheetView>
  </sheetViews>
  <sheetFormatPr baseColWidth="10" defaultRowHeight="14.5" x14ac:dyDescent="0.35"/>
  <cols>
    <col min="4" max="4" width="31.08984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EJERCICIO 1 (modi)</vt:lpstr>
      <vt:lpstr>Costos Mínimos</vt:lpstr>
      <vt:lpstr>EJERCICIO 1</vt:lpstr>
      <vt:lpstr>EJERCICIO 2</vt:lpstr>
      <vt:lpstr>Vogel</vt:lpstr>
      <vt:lpstr>Nor oeste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Miccige</dc:creator>
  <cp:lastModifiedBy>Romina Miccige</cp:lastModifiedBy>
  <dcterms:created xsi:type="dcterms:W3CDTF">2020-08-22T21:33:55Z</dcterms:created>
  <dcterms:modified xsi:type="dcterms:W3CDTF">2021-09-13T23:44:34Z</dcterms:modified>
</cp:coreProperties>
</file>